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925" windowWidth="9690" windowHeight="3885" tabRatio="593" activeTab="0"/>
  </bookViews>
  <sheets>
    <sheet name="Data Calc." sheetId="1" r:id="rId1"/>
    <sheet name="Control Chart" sheetId="2" r:id="rId2"/>
    <sheet name="Process Controls" sheetId="3" r:id="rId3"/>
    <sheet name="RBF Chart" sheetId="4" r:id="rId4"/>
    <sheet name="RBF Chart (Log)" sheetId="5" r:id="rId5"/>
    <sheet name="RBF Results" sheetId="6" r:id="rId6"/>
    <sheet name="RBF Results (Summary)" sheetId="7" r:id="rId7"/>
    <sheet name="Spheres per gram Chart" sheetId="8" r:id="rId8"/>
    <sheet name="Spheres per (mL &amp; Gram)" sheetId="9" r:id="rId9"/>
    <sheet name="Sheet7" sheetId="10" r:id="rId10"/>
    <sheet name="Sheet8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</sheets>
  <definedNames/>
  <calcPr fullCalcOnLoad="1"/>
</workbook>
</file>

<file path=xl/sharedStrings.xml><?xml version="1.0" encoding="utf-8"?>
<sst xmlns="http://schemas.openxmlformats.org/spreadsheetml/2006/main" count="325" uniqueCount="131">
  <si>
    <t>Version 6-29-98</t>
  </si>
  <si>
    <t>Experiment:</t>
  </si>
  <si>
    <t>Name:</t>
  </si>
  <si>
    <t>Facility:</t>
  </si>
  <si>
    <t>PC1</t>
  </si>
  <si>
    <t>PC2</t>
  </si>
  <si>
    <t>PC3</t>
  </si>
  <si>
    <t>VC1</t>
  </si>
  <si>
    <t>Sample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</si>
  <si>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</si>
  <si>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</si>
  <si>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</si>
  <si>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</si>
  <si>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</si>
  <si>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</si>
  <si>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</si>
  <si>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</si>
  <si>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</si>
  <si>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</si>
  <si>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</si>
  <si>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</si>
  <si>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</si>
  <si>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</si>
  <si>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</si>
  <si>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</si>
  <si>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R1</t>
  </si>
  <si>
    <t>R2</t>
  </si>
  <si>
    <t>R3</t>
  </si>
  <si>
    <t>NuFlow Data Calculation Page</t>
  </si>
  <si>
    <t>Date:</t>
  </si>
  <si>
    <t>PH:</t>
  </si>
  <si>
    <t>Department:</t>
  </si>
  <si>
    <t>FAX:</t>
  </si>
  <si>
    <t>Address:</t>
  </si>
  <si>
    <t>e-mail:</t>
  </si>
  <si>
    <t>City:</t>
  </si>
  <si>
    <t>State:</t>
  </si>
  <si>
    <t>ZIP:</t>
  </si>
  <si>
    <t>Flow Cytometer Analysis: Experiment Tissue and Reference Blood Samples</t>
  </si>
  <si>
    <t>Total Spheres in Sample     =  (FCS Spheres Counted) / (Percent Process Controls Analyzed)</t>
  </si>
  <si>
    <t>Reference Blood Samples:</t>
  </si>
  <si>
    <t>Reference Sample</t>
  </si>
  <si>
    <t>Sphere</t>
  </si>
  <si>
    <t>Withdrawal</t>
  </si>
  <si>
    <t>% Sample</t>
  </si>
  <si>
    <t>Number</t>
  </si>
  <si>
    <t>Description</t>
  </si>
  <si>
    <t>Color</t>
  </si>
  <si>
    <t>Rate (ml/Min)</t>
  </si>
  <si>
    <t>Analyzed</t>
  </si>
  <si>
    <t>FCS Sph. Counted</t>
  </si>
  <si>
    <t>TotalSpheres</t>
  </si>
  <si>
    <t>Tissue  Samples:</t>
  </si>
  <si>
    <t>Tissue Sample</t>
  </si>
  <si>
    <t>Tissue</t>
  </si>
  <si>
    <t>Weight (Grams)</t>
  </si>
  <si>
    <t>NuFlow Process Controls Page</t>
  </si>
  <si>
    <t>Processing Control &amp; Volume Control Identification:</t>
  </si>
  <si>
    <t>ID</t>
  </si>
  <si>
    <t>Diameter</t>
  </si>
  <si>
    <t>PCs Used in % Sample</t>
  </si>
  <si>
    <t>Analyzed Calculations</t>
  </si>
  <si>
    <t>PC1+PC2+PC3</t>
  </si>
  <si>
    <t>15 um</t>
  </si>
  <si>
    <t>Calculation for average number of microspheres added to each sample</t>
  </si>
  <si>
    <t>Note:  100% of each Process Control Sample is analyzed,</t>
  </si>
  <si>
    <t>Process Control 1</t>
  </si>
  <si>
    <t>Process Control 2</t>
  </si>
  <si>
    <t>Process Control 3</t>
  </si>
  <si>
    <t>Statistics</t>
  </si>
  <si>
    <t>AVG:</t>
  </si>
  <si>
    <t>CV%:</t>
  </si>
  <si>
    <t>Reference</t>
  </si>
  <si>
    <t>% Sample Lost</t>
  </si>
  <si>
    <t>Sum of % Analyzed</t>
  </si>
  <si>
    <t>In Processing</t>
  </si>
  <si>
    <t>and % Lost</t>
  </si>
  <si>
    <t>NuFlow RBF Results Calculation Page</t>
  </si>
  <si>
    <t>Regional Blood Flow Results Summary Table (mL/Min/Gram)</t>
  </si>
  <si>
    <t>Spheres Per mL/min     =     (Total Reference Spheres) / (Withdrawl Rate)</t>
  </si>
  <si>
    <t>Rate,ml/min</t>
  </si>
  <si>
    <t>Sphere Total</t>
  </si>
  <si>
    <t>Per ml/min</t>
  </si>
  <si>
    <t>RBF (mL/min/gram)     =     (Total Tissue Spheres) / ((Tissue Weight, Grams) * (Reference Spheres / mL / min))</t>
  </si>
  <si>
    <t>Tissue Samples:</t>
  </si>
  <si>
    <t>Weight,Grams</t>
  </si>
  <si>
    <t>RBF</t>
  </si>
  <si>
    <t>NuFlow RBF Results Summary Page</t>
  </si>
  <si>
    <t>NuFlow Spheres/Gram Calculation Page</t>
  </si>
  <si>
    <t>Spheres Per mL/min     =     (Total Blood Spheres) / (Withdrawal Rate, mL/min)</t>
  </si>
  <si>
    <t>Blood Samples:</t>
  </si>
  <si>
    <t>Spheres/mL</t>
  </si>
  <si>
    <t>Spheres per Gram     =     (Total Tissue Spheres) / (Tisue Weight, gram)</t>
  </si>
  <si>
    <t>Spheres/Gram</t>
  </si>
  <si>
    <t>Phone:</t>
  </si>
  <si>
    <t>Coral-High</t>
  </si>
  <si>
    <t>Pink-Low</t>
  </si>
  <si>
    <t>Pink-High</t>
  </si>
  <si>
    <t>Purple-Low</t>
  </si>
  <si>
    <t>Purple-High</t>
  </si>
  <si>
    <t>Yellow-Low</t>
  </si>
  <si>
    <t>Orange-Low</t>
  </si>
  <si>
    <t>Demo022515</t>
  </si>
  <si>
    <t>David Hillis</t>
  </si>
  <si>
    <t>Stason Pharmaceuticals Inc.</t>
  </si>
  <si>
    <t>949-380-4327 Ext. 273</t>
  </si>
  <si>
    <t>Interactive Medical Technologies</t>
  </si>
  <si>
    <t>949-380-4345</t>
  </si>
  <si>
    <t>11 Morgan</t>
  </si>
  <si>
    <t>david.hillis@stasonpharma.com</t>
  </si>
  <si>
    <t>Irvine</t>
  </si>
  <si>
    <t>CA</t>
  </si>
  <si>
    <t xml:space="preserve">Brain 1 </t>
  </si>
  <si>
    <t>Brain 2</t>
  </si>
  <si>
    <t>Brain 3</t>
  </si>
  <si>
    <t>Heart 1</t>
  </si>
  <si>
    <t>Heart 2</t>
  </si>
  <si>
    <t>Heart 3</t>
  </si>
  <si>
    <t>Kidney 1</t>
  </si>
  <si>
    <t>Kidney 2</t>
  </si>
  <si>
    <t>Kidney 3</t>
  </si>
  <si>
    <t>Liver 1</t>
  </si>
  <si>
    <t>Liver 2</t>
  </si>
  <si>
    <t>Liver 3</t>
  </si>
  <si>
    <t>Esophagus</t>
  </si>
  <si>
    <t>Stomach</t>
  </si>
  <si>
    <t>Small Intestine</t>
  </si>
  <si>
    <t>Large Intestine</t>
  </si>
  <si>
    <t>Baseline</t>
  </si>
  <si>
    <t>12 Hours</t>
  </si>
  <si>
    <t>4 Hours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</si>
</sst>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#,##0.000"/>
    <numFmt numFmtId="169" formatCode="0.00000"/>
    <numFmt numFmtId="170" formatCode="0.0000"/>
    <numFmt numFmtId="171" formatCode="0.000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_(* #,##0.0000_);_(* \(#,##0.0000\);_(* &quot;-&quot;??_);_(@_)"/>
    <numFmt numFmtId="178" formatCode="mm/dd/yy"/>
    <numFmt numFmtId="179" formatCode="#,##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8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u val="single"/>
      <sz val="10"/>
      <name val="Arial"/>
      <family val="2"/>
    </font>
    <font>
      <b/>
      <sz val="16"/>
      <color indexed="37"/>
      <name val="Times New Roman"/>
      <family val="1"/>
    </font>
    <font>
      <b/>
      <sz val="14"/>
      <color indexed="37"/>
      <name val="Times New Roman"/>
      <family val="1"/>
    </font>
    <font>
      <b/>
      <sz val="10"/>
      <color indexed="24"/>
      <name val="Arial"/>
      <family val="0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7.5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Alignment="1">
      <alignment horizontal="right"/>
    </xf>
    <xf numFmtId="10" fontId="0" fillId="0" borderId="0" xfId="20" applyNumberFormat="1" applyAlignment="1">
      <alignment horizontal="right"/>
    </xf>
    <xf numFmtId="0" fontId="1" fillId="0" borderId="0" xfId="0" applyFont="1" applyAlignment="1">
      <alignment horizontal="left"/>
    </xf>
    <xf numFmtId="166" fontId="0" fillId="0" borderId="0" xfId="15" applyNumberFormat="1" applyAlignment="1">
      <alignment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0" fillId="0" borderId="0" xfId="15" applyNumberFormat="1" applyFont="1" applyAlignment="1">
      <alignment/>
    </xf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166" fontId="0" fillId="0" borderId="0" xfId="15" applyNumberFormat="1" applyAlignment="1">
      <alignment horizontal="left"/>
    </xf>
    <xf numFmtId="166" fontId="0" fillId="0" borderId="0" xfId="15" applyNumberFormat="1" applyAlignment="1">
      <alignment horizontal="center"/>
    </xf>
    <xf numFmtId="166" fontId="7" fillId="0" borderId="0" xfId="15" applyNumberFormat="1" applyFont="1" applyAlignment="1">
      <alignment horizontal="center"/>
    </xf>
    <xf numFmtId="166" fontId="0" fillId="0" borderId="0" xfId="15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0" fontId="7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right"/>
    </xf>
    <xf numFmtId="167" fontId="0" fillId="0" borderId="0" xfId="20" applyNumberFormat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71" fontId="7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3" fontId="0" fillId="0" borderId="0" xfId="0" applyNumberForma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9" fontId="0" fillId="0" borderId="0" xfId="20" applyAlignment="1">
      <alignment/>
    </xf>
    <xf numFmtId="9" fontId="0" fillId="0" borderId="0" xfId="20" applyAlignment="1">
      <alignment horizontal="center"/>
    </xf>
    <xf numFmtId="9" fontId="7" fillId="0" borderId="0" xfId="20" applyFont="1" applyAlignment="1">
      <alignment horizontal="center"/>
    </xf>
    <xf numFmtId="9" fontId="0" fillId="0" borderId="0" xfId="20" applyFont="1" applyAlignment="1">
      <alignment horizontal="center"/>
    </xf>
    <xf numFmtId="1" fontId="0" fillId="0" borderId="0" xfId="15" applyNumberFormat="1" applyAlignment="1">
      <alignment horizontal="right"/>
    </xf>
    <xf numFmtId="0" fontId="0" fillId="2" borderId="0" xfId="0" applyFill="1" applyAlignment="1">
      <alignment/>
    </xf>
    <xf numFmtId="0" fontId="11" fillId="2" borderId="0" xfId="0" applyFont="1" applyFill="1" applyAlignment="1">
      <alignment horizontal="left"/>
    </xf>
    <xf numFmtId="14" fontId="0" fillId="2" borderId="0" xfId="15" applyNumberFormat="1" applyFill="1" applyAlignment="1">
      <alignment horizontal="left"/>
    </xf>
    <xf numFmtId="0" fontId="0" fillId="2" borderId="0" xfId="15" applyNumberFormat="1" applyFont="1" applyFill="1" applyAlignment="1">
      <alignment horizontal="left"/>
    </xf>
    <xf numFmtId="1" fontId="0" fillId="2" borderId="0" xfId="0" applyNumberFormat="1" applyFill="1" applyAlignment="1">
      <alignment horizontal="left"/>
    </xf>
    <xf numFmtId="0" fontId="0" fillId="2" borderId="0" xfId="0" applyFill="1" applyAlignment="1" quotePrefix="1">
      <alignment horizontal="left"/>
    </xf>
    <xf numFmtId="0" fontId="0" fillId="3" borderId="0" xfId="0" applyFill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0" fillId="0" borderId="0" xfId="0" applyNumberForma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3" fontId="0" fillId="0" borderId="0" xfId="15" applyNumberFormat="1" applyFont="1" applyAlignment="1" quotePrefix="1">
      <alignment/>
    </xf>
    <xf numFmtId="0" fontId="7" fillId="3" borderId="0" xfId="0" applyFont="1" applyFill="1" applyAlignment="1">
      <alignment/>
    </xf>
    <xf numFmtId="178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left"/>
    </xf>
    <xf numFmtId="0" fontId="14" fillId="2" borderId="0" xfId="19" applyNumberForma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Experiment:  Demo022515
David Hillis, Stason Pharmaceuticals Inc.</a:t>
            </a:r>
          </a:p>
        </c:rich>
      </c:tx>
      <c:layout>
        <c:manualLayout>
          <c:xMode val="factor"/>
          <c:yMode val="factor"/>
          <c:x val="-0.006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325"/>
          <c:w val="0.90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'Process Controls'!$I$47</c:f>
              <c:strCache>
                <c:ptCount val="1"/>
                <c:pt idx="0">
                  <c:v>Yellow-Low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('Process Controls'!$B$50:$B$52,'Process Controls'!$B$62:$B$77)</c:f>
              <c:strCache>
                <c:ptCount val="19"/>
                <c:pt idx="0">
                  <c:v>Baseline</c:v>
                </c:pt>
                <c:pt idx="1">
                  <c:v>4 Hours</c:v>
                </c:pt>
                <c:pt idx="2">
                  <c:v>12 Hours</c:v>
                </c:pt>
                <c:pt idx="3">
                  <c:v>Brain 1 </c:v>
                </c:pt>
                <c:pt idx="4">
                  <c:v>Brain 2</c:v>
                </c:pt>
                <c:pt idx="5">
                  <c:v>Brain 3</c:v>
                </c:pt>
                <c:pt idx="6">
                  <c:v>Heart 1</c:v>
                </c:pt>
                <c:pt idx="7">
                  <c:v>Heart 2</c:v>
                </c:pt>
                <c:pt idx="8">
                  <c:v>Heart 3</c:v>
                </c:pt>
                <c:pt idx="9">
                  <c:v>Kidney 1</c:v>
                </c:pt>
                <c:pt idx="10">
                  <c:v>Kidney 2</c:v>
                </c:pt>
                <c:pt idx="11">
                  <c:v>Kidney 3</c:v>
                </c:pt>
                <c:pt idx="12">
                  <c:v>Liver 1</c:v>
                </c:pt>
                <c:pt idx="13">
                  <c:v>Liver 2</c:v>
                </c:pt>
                <c:pt idx="14">
                  <c:v>Liver 3</c:v>
                </c:pt>
                <c:pt idx="15">
                  <c:v>Esophagus</c:v>
                </c:pt>
                <c:pt idx="16">
                  <c:v>Stomach</c:v>
                </c:pt>
                <c:pt idx="17">
                  <c:v>Small Intestine</c:v>
                </c:pt>
                <c:pt idx="18">
                  <c:v>Large Intestine</c:v>
                </c:pt>
              </c:strCache>
            </c:strRef>
          </c:cat>
          <c:val>
            <c:numRef>
              <c:f>('Process Controls'!$I$50:$I$52,'Process Controls'!$I$62:$I$77)</c:f>
              <c:numCache>
                <c:ptCount val="19"/>
                <c:pt idx="0">
                  <c:v>3209.9269334532373</c:v>
                </c:pt>
                <c:pt idx="1">
                  <c:v>3218.820441022051</c:v>
                </c:pt>
                <c:pt idx="2">
                  <c:v>3179.9128367670364</c:v>
                </c:pt>
                <c:pt idx="3">
                  <c:v>3250.0671406003157</c:v>
                </c:pt>
                <c:pt idx="4">
                  <c:v>3395.339018016779</c:v>
                </c:pt>
                <c:pt idx="5">
                  <c:v>3258.454398708636</c:v>
                </c:pt>
                <c:pt idx="6">
                  <c:v>3249.0514184397166</c:v>
                </c:pt>
                <c:pt idx="7">
                  <c:v>3260.799101835953</c:v>
                </c:pt>
                <c:pt idx="8">
                  <c:v>3215.515700791422</c:v>
                </c:pt>
                <c:pt idx="9">
                  <c:v>3247.235169491525</c:v>
                </c:pt>
                <c:pt idx="10">
                  <c:v>3256.818557431236</c:v>
                </c:pt>
                <c:pt idx="11">
                  <c:v>3253.5730831596015</c:v>
                </c:pt>
                <c:pt idx="12">
                  <c:v>3205.784284873455</c:v>
                </c:pt>
                <c:pt idx="13">
                  <c:v>3217.355895533921</c:v>
                </c:pt>
                <c:pt idx="14">
                  <c:v>3213.6643511209345</c:v>
                </c:pt>
                <c:pt idx="15">
                  <c:v>3296.3465814341303</c:v>
                </c:pt>
                <c:pt idx="16">
                  <c:v>3204.084893479664</c:v>
                </c:pt>
                <c:pt idx="17">
                  <c:v>3267.8559095903315</c:v>
                </c:pt>
                <c:pt idx="18">
                  <c:v>3265.214950272698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'Process Controls'!$L$47</c:f>
              <c:strCache>
                <c:ptCount val="1"/>
                <c:pt idx="0">
                  <c:v>Purple-Low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('Process Controls'!$B$50:$B$52,'Process Controls'!$B$62:$B$77)</c:f>
              <c:strCache>
                <c:ptCount val="19"/>
                <c:pt idx="0">
                  <c:v>Baseline</c:v>
                </c:pt>
                <c:pt idx="1">
                  <c:v>4 Hours</c:v>
                </c:pt>
                <c:pt idx="2">
                  <c:v>12 Hours</c:v>
                </c:pt>
                <c:pt idx="3">
                  <c:v>Brain 1 </c:v>
                </c:pt>
                <c:pt idx="4">
                  <c:v>Brain 2</c:v>
                </c:pt>
                <c:pt idx="5">
                  <c:v>Brain 3</c:v>
                </c:pt>
                <c:pt idx="6">
                  <c:v>Heart 1</c:v>
                </c:pt>
                <c:pt idx="7">
                  <c:v>Heart 2</c:v>
                </c:pt>
                <c:pt idx="8">
                  <c:v>Heart 3</c:v>
                </c:pt>
                <c:pt idx="9">
                  <c:v>Kidney 1</c:v>
                </c:pt>
                <c:pt idx="10">
                  <c:v>Kidney 2</c:v>
                </c:pt>
                <c:pt idx="11">
                  <c:v>Kidney 3</c:v>
                </c:pt>
                <c:pt idx="12">
                  <c:v>Liver 1</c:v>
                </c:pt>
                <c:pt idx="13">
                  <c:v>Liver 2</c:v>
                </c:pt>
                <c:pt idx="14">
                  <c:v>Liver 3</c:v>
                </c:pt>
                <c:pt idx="15">
                  <c:v>Esophagus</c:v>
                </c:pt>
                <c:pt idx="16">
                  <c:v>Stomach</c:v>
                </c:pt>
                <c:pt idx="17">
                  <c:v>Small Intestine</c:v>
                </c:pt>
                <c:pt idx="18">
                  <c:v>Large Intestine</c:v>
                </c:pt>
              </c:strCache>
            </c:strRef>
          </c:cat>
          <c:val>
            <c:numRef>
              <c:f>('Process Controls'!$L$50:$L$52,'Process Controls'!$L$62:$L$77)</c:f>
              <c:numCache>
                <c:ptCount val="19"/>
                <c:pt idx="0">
                  <c:v>3234.928057553957</c:v>
                </c:pt>
                <c:pt idx="1">
                  <c:v>3173.6915179092284</c:v>
                </c:pt>
                <c:pt idx="2">
                  <c:v>3232.4552863934796</c:v>
                </c:pt>
                <c:pt idx="3">
                  <c:v>3152.0431806213796</c:v>
                </c:pt>
                <c:pt idx="4">
                  <c:v>3076.1532113877047</c:v>
                </c:pt>
                <c:pt idx="5">
                  <c:v>3190.813828356201</c:v>
                </c:pt>
                <c:pt idx="6">
                  <c:v>3154.7517730496456</c:v>
                </c:pt>
                <c:pt idx="7">
                  <c:v>3081.9852067098136</c:v>
                </c:pt>
                <c:pt idx="8">
                  <c:v>3151.328823078887</c:v>
                </c:pt>
                <c:pt idx="9">
                  <c:v>3159.595103578154</c:v>
                </c:pt>
                <c:pt idx="10">
                  <c:v>3211.156888206823</c:v>
                </c:pt>
                <c:pt idx="11">
                  <c:v>3083.3344915450543</c:v>
                </c:pt>
                <c:pt idx="12">
                  <c:v>3238.5108887580927</c:v>
                </c:pt>
                <c:pt idx="13">
                  <c:v>3008.145572554474</c:v>
                </c:pt>
                <c:pt idx="14">
                  <c:v>3134.2769182191346</c:v>
                </c:pt>
                <c:pt idx="15">
                  <c:v>3192.873818788216</c:v>
                </c:pt>
                <c:pt idx="16">
                  <c:v>3239.980632666236</c:v>
                </c:pt>
                <c:pt idx="17">
                  <c:v>3207.143305603516</c:v>
                </c:pt>
                <c:pt idx="18">
                  <c:v>3184.554058389477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 Controls'!$O$47</c:f>
              <c:strCache>
                <c:ptCount val="1"/>
                <c:pt idx="0">
                  <c:v>Pink-Low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('Process Controls'!$B$50:$B$52,'Process Controls'!$B$62:$B$77)</c:f>
              <c:strCache>
                <c:ptCount val="19"/>
                <c:pt idx="0">
                  <c:v>Baseline</c:v>
                </c:pt>
                <c:pt idx="1">
                  <c:v>4 Hours</c:v>
                </c:pt>
                <c:pt idx="2">
                  <c:v>12 Hours</c:v>
                </c:pt>
                <c:pt idx="3">
                  <c:v>Brain 1 </c:v>
                </c:pt>
                <c:pt idx="4">
                  <c:v>Brain 2</c:v>
                </c:pt>
                <c:pt idx="5">
                  <c:v>Brain 3</c:v>
                </c:pt>
                <c:pt idx="6">
                  <c:v>Heart 1</c:v>
                </c:pt>
                <c:pt idx="7">
                  <c:v>Heart 2</c:v>
                </c:pt>
                <c:pt idx="8">
                  <c:v>Heart 3</c:v>
                </c:pt>
                <c:pt idx="9">
                  <c:v>Kidney 1</c:v>
                </c:pt>
                <c:pt idx="10">
                  <c:v>Kidney 2</c:v>
                </c:pt>
                <c:pt idx="11">
                  <c:v>Kidney 3</c:v>
                </c:pt>
                <c:pt idx="12">
                  <c:v>Liver 1</c:v>
                </c:pt>
                <c:pt idx="13">
                  <c:v>Liver 2</c:v>
                </c:pt>
                <c:pt idx="14">
                  <c:v>Liver 3</c:v>
                </c:pt>
                <c:pt idx="15">
                  <c:v>Esophagus</c:v>
                </c:pt>
                <c:pt idx="16">
                  <c:v>Stomach</c:v>
                </c:pt>
                <c:pt idx="17">
                  <c:v>Small Intestine</c:v>
                </c:pt>
                <c:pt idx="18">
                  <c:v>Large Intestine</c:v>
                </c:pt>
              </c:strCache>
            </c:strRef>
          </c:cat>
          <c:val>
            <c:numRef>
              <c:f>('Process Controls'!$O$50:$O$52,'Process Controls'!$O$62:$O$77)</c:f>
              <c:numCache>
                <c:ptCount val="19"/>
                <c:pt idx="0">
                  <c:v>3225.1450089928057</c:v>
                </c:pt>
                <c:pt idx="1">
                  <c:v>3277.48804106872</c:v>
                </c:pt>
                <c:pt idx="2">
                  <c:v>3257.6318768394835</c:v>
                </c:pt>
                <c:pt idx="3">
                  <c:v>3267.889678778304</c:v>
                </c:pt>
                <c:pt idx="4">
                  <c:v>3198.5077705955164</c:v>
                </c:pt>
                <c:pt idx="5">
                  <c:v>3220.7317729351626</c:v>
                </c:pt>
                <c:pt idx="6">
                  <c:v>3266.1968085106387</c:v>
                </c:pt>
                <c:pt idx="7">
                  <c:v>3327.2156914542334</c:v>
                </c:pt>
                <c:pt idx="8">
                  <c:v>3303.155476129691</c:v>
                </c:pt>
                <c:pt idx="9">
                  <c:v>3263.16972693032</c:v>
                </c:pt>
                <c:pt idx="10">
                  <c:v>3202.024554361941</c:v>
                </c:pt>
                <c:pt idx="11">
                  <c:v>3333.092425295344</c:v>
                </c:pt>
                <c:pt idx="12">
                  <c:v>3225.704826368452</c:v>
                </c:pt>
                <c:pt idx="13">
                  <c:v>3444.498531911606</c:v>
                </c:pt>
                <c:pt idx="14">
                  <c:v>3322.0587306599305</c:v>
                </c:pt>
                <c:pt idx="15">
                  <c:v>3180.7795997776543</c:v>
                </c:pt>
                <c:pt idx="16">
                  <c:v>3225.934473854099</c:v>
                </c:pt>
                <c:pt idx="17">
                  <c:v>3195.000784806153</c:v>
                </c:pt>
                <c:pt idx="18">
                  <c:v>3220.230991337825</c:v>
                </c:pt>
              </c:numCache>
            </c:numRef>
          </c:val>
          <c:smooth val="0"/>
        </c:ser>
        <c:marker val="1"/>
        <c:axId val="15513361"/>
        <c:axId val="27012606"/>
      </c:lineChart>
      <c:lineChart>
        <c:grouping val="standard"/>
        <c:varyColors val="0"/>
        <c:ser>
          <c:idx val="4"/>
          <c:order val="3"/>
          <c:tx>
            <c:v>% Sample Analyzed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('Process Controls'!$B$50:$B$52,'Process Controls'!$B$62:$B$77)</c:f>
              <c:strCache>
                <c:ptCount val="19"/>
                <c:pt idx="0">
                  <c:v>Baseline</c:v>
                </c:pt>
                <c:pt idx="1">
                  <c:v>4 Hours</c:v>
                </c:pt>
                <c:pt idx="2">
                  <c:v>12 Hours</c:v>
                </c:pt>
                <c:pt idx="3">
                  <c:v>Brain 1 </c:v>
                </c:pt>
                <c:pt idx="4">
                  <c:v>Brain 2</c:v>
                </c:pt>
                <c:pt idx="5">
                  <c:v>Brain 3</c:v>
                </c:pt>
                <c:pt idx="6">
                  <c:v>Heart 1</c:v>
                </c:pt>
                <c:pt idx="7">
                  <c:v>Heart 2</c:v>
                </c:pt>
                <c:pt idx="8">
                  <c:v>Heart 3</c:v>
                </c:pt>
                <c:pt idx="9">
                  <c:v>Kidney 1</c:v>
                </c:pt>
                <c:pt idx="10">
                  <c:v>Kidney 2</c:v>
                </c:pt>
                <c:pt idx="11">
                  <c:v>Kidney 3</c:v>
                </c:pt>
                <c:pt idx="12">
                  <c:v>Liver 1</c:v>
                </c:pt>
                <c:pt idx="13">
                  <c:v>Liver 2</c:v>
                </c:pt>
                <c:pt idx="14">
                  <c:v>Liver 3</c:v>
                </c:pt>
                <c:pt idx="15">
                  <c:v>Esophagus</c:v>
                </c:pt>
                <c:pt idx="16">
                  <c:v>Stomach</c:v>
                </c:pt>
                <c:pt idx="17">
                  <c:v>Small Intestine</c:v>
                </c:pt>
                <c:pt idx="18">
                  <c:v>Large Intestine</c:v>
                </c:pt>
              </c:strCache>
            </c:strRef>
          </c:cat>
          <c:val>
            <c:numRef>
              <c:f>('Process Controls'!$F$50:$F$52,'Process Controls'!$F$62:$F$77)</c:f>
              <c:numCache>
                <c:ptCount val="19"/>
                <c:pt idx="0">
                  <c:v>0.9199586349534643</c:v>
                </c:pt>
                <c:pt idx="1">
                  <c:v>0.8863495346432265</c:v>
                </c:pt>
                <c:pt idx="2">
                  <c:v>0.9135470527404344</c:v>
                </c:pt>
                <c:pt idx="3">
                  <c:v>0.785522233712513</c:v>
                </c:pt>
                <c:pt idx="4">
                  <c:v>0.7519131334022751</c:v>
                </c:pt>
                <c:pt idx="5">
                  <c:v>0.7687693898655636</c:v>
                </c:pt>
                <c:pt idx="6">
                  <c:v>0.8165460186142709</c:v>
                </c:pt>
                <c:pt idx="7">
                  <c:v>0.7829369183040331</c:v>
                </c:pt>
                <c:pt idx="8">
                  <c:v>0.8101344364012409</c:v>
                </c:pt>
                <c:pt idx="9">
                  <c:v>0.878593588417787</c:v>
                </c:pt>
                <c:pt idx="10">
                  <c:v>0.8760082730093072</c:v>
                </c:pt>
                <c:pt idx="11">
                  <c:v>0.8928645294725956</c:v>
                </c:pt>
                <c:pt idx="12">
                  <c:v>0.7027921406411582</c:v>
                </c:pt>
                <c:pt idx="13">
                  <c:v>0.6691830403309204</c:v>
                </c:pt>
                <c:pt idx="14">
                  <c:v>0.6550155118924509</c:v>
                </c:pt>
                <c:pt idx="15">
                  <c:v>0.7441571871768355</c:v>
                </c:pt>
                <c:pt idx="16">
                  <c:v>0.6407445708376422</c:v>
                </c:pt>
                <c:pt idx="17">
                  <c:v>0.658841778697001</c:v>
                </c:pt>
                <c:pt idx="18">
                  <c:v>0.6446742502585315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'Process Controls'!$R$47</c:f>
              <c:strCache>
                <c:ptCount val="1"/>
                <c:pt idx="0">
                  <c:v>% Sample Lost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('Process Controls'!$B$50:$B$52,'Process Controls'!$B$62:$B$77)</c:f>
              <c:strCache>
                <c:ptCount val="19"/>
                <c:pt idx="0">
                  <c:v>Baseline</c:v>
                </c:pt>
                <c:pt idx="1">
                  <c:v>4 Hours</c:v>
                </c:pt>
                <c:pt idx="2">
                  <c:v>12 Hours</c:v>
                </c:pt>
                <c:pt idx="3">
                  <c:v>Brain 1 </c:v>
                </c:pt>
                <c:pt idx="4">
                  <c:v>Brain 2</c:v>
                </c:pt>
                <c:pt idx="5">
                  <c:v>Brain 3</c:v>
                </c:pt>
                <c:pt idx="6">
                  <c:v>Heart 1</c:v>
                </c:pt>
                <c:pt idx="7">
                  <c:v>Heart 2</c:v>
                </c:pt>
                <c:pt idx="8">
                  <c:v>Heart 3</c:v>
                </c:pt>
                <c:pt idx="9">
                  <c:v>Kidney 1</c:v>
                </c:pt>
                <c:pt idx="10">
                  <c:v>Kidney 2</c:v>
                </c:pt>
                <c:pt idx="11">
                  <c:v>Kidney 3</c:v>
                </c:pt>
                <c:pt idx="12">
                  <c:v>Liver 1</c:v>
                </c:pt>
                <c:pt idx="13">
                  <c:v>Liver 2</c:v>
                </c:pt>
                <c:pt idx="14">
                  <c:v>Liver 3</c:v>
                </c:pt>
                <c:pt idx="15">
                  <c:v>Esophagus</c:v>
                </c:pt>
                <c:pt idx="16">
                  <c:v>Stomach</c:v>
                </c:pt>
                <c:pt idx="17">
                  <c:v>Small Intestine</c:v>
                </c:pt>
                <c:pt idx="18">
                  <c:v>Large Intestine</c:v>
                </c:pt>
              </c:strCache>
            </c:strRef>
          </c:cat>
          <c:val>
            <c:numRef>
              <c:f>('Process Controls'!$R$50:$R$52,'Process Controls'!$R$62:$R$77)</c:f>
              <c:numCache>
                <c:ptCount val="19"/>
                <c:pt idx="0">
                  <c:v>0.04561954016103953</c:v>
                </c:pt>
                <c:pt idx="1">
                  <c:v>0.05630117931725909</c:v>
                </c:pt>
                <c:pt idx="2">
                  <c:v>0.04591370756107371</c:v>
                </c:pt>
                <c:pt idx="3">
                  <c:v>0.20145806075634043</c:v>
                </c:pt>
                <c:pt idx="4">
                  <c:v>0.20982752751495082</c:v>
                </c:pt>
                <c:pt idx="5">
                  <c:v>0.18662349969268122</c:v>
                </c:pt>
                <c:pt idx="6">
                  <c:v>0.1657298628595233</c:v>
                </c:pt>
                <c:pt idx="7">
                  <c:v>0.17722516996502435</c:v>
                </c:pt>
                <c:pt idx="8">
                  <c:v>0.14731560100046193</c:v>
                </c:pt>
                <c:pt idx="9">
                  <c:v>0.10684408691230496</c:v>
                </c:pt>
                <c:pt idx="10">
                  <c:v>0.08887937072413266</c:v>
                </c:pt>
                <c:pt idx="11">
                  <c:v>0.06751403113904353</c:v>
                </c:pt>
                <c:pt idx="12">
                  <c:v>0.27830984644459456</c:v>
                </c:pt>
                <c:pt idx="13">
                  <c:v>0.2912472665464245</c:v>
                </c:pt>
                <c:pt idx="14">
                  <c:v>0.30516174210150915</c:v>
                </c:pt>
                <c:pt idx="15">
                  <c:v>0.2279988996176755</c:v>
                </c:pt>
                <c:pt idx="16">
                  <c:v>0.3469954625501571</c:v>
                </c:pt>
                <c:pt idx="17">
                  <c:v>0.3129851828527924</c:v>
                </c:pt>
                <c:pt idx="18">
                  <c:v>0.31613171775510074</c:v>
                </c:pt>
              </c:numCache>
            </c:numRef>
          </c:val>
          <c:smooth val="0"/>
        </c:ser>
        <c:marker val="1"/>
        <c:axId val="7607719"/>
        <c:axId val="6803036"/>
      </c:lineChart>
      <c:catAx>
        <c:axId val="155133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12606"/>
        <c:crosses val="autoZero"/>
        <c:auto val="0"/>
        <c:lblOffset val="100"/>
        <c:noMultiLvlLbl val="0"/>
      </c:catAx>
      <c:valAx>
        <c:axId val="270126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Process Control Microspheres per 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513361"/>
        <c:crossesAt val="1"/>
        <c:crossBetween val="midCat"/>
        <c:dispUnits/>
      </c:valAx>
      <c:catAx>
        <c:axId val="7607719"/>
        <c:scaling>
          <c:orientation val="minMax"/>
        </c:scaling>
        <c:axPos val="b"/>
        <c:delete val="1"/>
        <c:majorTickMark val="in"/>
        <c:minorTickMark val="none"/>
        <c:tickLblPos val="nextTo"/>
        <c:crossAx val="6803036"/>
        <c:crosses val="autoZero"/>
        <c:auto val="0"/>
        <c:lblOffset val="100"/>
        <c:noMultiLvlLbl val="0"/>
      </c:catAx>
      <c:valAx>
        <c:axId val="68030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Sample Analyzed and estimated % Sample lost during Processing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0771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7"/>
          <c:y val="0.96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Experiment:  Demo022515
David Hillis, Stason Pharmaceuticals Inc.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825"/>
          <c:w val="0.9187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'RBF Results'!$F$34</c:f>
              <c:strCache>
                <c:ptCount val="1"/>
                <c:pt idx="0">
                  <c:v>Baseline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'RBF Results'!$A$38:$A$53</c:f>
              <c:strCache>
                <c:ptCount val="16"/>
                <c:pt idx="0">
                  <c:v>Brain 1 </c:v>
                </c:pt>
                <c:pt idx="1">
                  <c:v>Brain 2</c:v>
                </c:pt>
                <c:pt idx="2">
                  <c:v>Brain 3</c:v>
                </c:pt>
                <c:pt idx="3">
                  <c:v>Heart 1</c:v>
                </c:pt>
                <c:pt idx="4">
                  <c:v>Heart 2</c:v>
                </c:pt>
                <c:pt idx="5">
                  <c:v>Heart 3</c:v>
                </c:pt>
                <c:pt idx="6">
                  <c:v>Kidney 1</c:v>
                </c:pt>
                <c:pt idx="7">
                  <c:v>Kidney 2</c:v>
                </c:pt>
                <c:pt idx="8">
                  <c:v>Kidney 3</c:v>
                </c:pt>
                <c:pt idx="9">
                  <c:v>Liver 1</c:v>
                </c:pt>
                <c:pt idx="10">
                  <c:v>Liver 2</c:v>
                </c:pt>
                <c:pt idx="11">
                  <c:v>Liver 3</c:v>
                </c:pt>
                <c:pt idx="12">
                  <c:v>Esophagus</c:v>
                </c:pt>
                <c:pt idx="13">
                  <c:v>Stomach</c:v>
                </c:pt>
                <c:pt idx="14">
                  <c:v>Small Intestine</c:v>
                </c:pt>
                <c:pt idx="15">
                  <c:v>Large Intestine</c:v>
                </c:pt>
              </c:strCache>
            </c:strRef>
          </c:cat>
          <c:val>
            <c:numRef>
              <c:f>'RBF Results'!$F$38:$F$53</c:f>
              <c:numCache>
                <c:ptCount val="16"/>
                <c:pt idx="0">
                  <c:v>0.6390703177121065</c:v>
                </c:pt>
                <c:pt idx="1">
                  <c:v>0.6119453485625186</c:v>
                </c:pt>
                <c:pt idx="2">
                  <c:v>0.6645308574000015</c:v>
                </c:pt>
                <c:pt idx="3">
                  <c:v>1.1272343923841115</c:v>
                </c:pt>
                <c:pt idx="4">
                  <c:v>1.2940637733712632</c:v>
                </c:pt>
                <c:pt idx="5">
                  <c:v>1.0419777882462935</c:v>
                </c:pt>
                <c:pt idx="6">
                  <c:v>4.500115416042094</c:v>
                </c:pt>
                <c:pt idx="7">
                  <c:v>4.114988765658657</c:v>
                </c:pt>
                <c:pt idx="8">
                  <c:v>4.464886705424886</c:v>
                </c:pt>
                <c:pt idx="9">
                  <c:v>0.1516460113648253</c:v>
                </c:pt>
                <c:pt idx="10">
                  <c:v>0.20313901030540185</c:v>
                </c:pt>
                <c:pt idx="11">
                  <c:v>0.1768942569263864</c:v>
                </c:pt>
                <c:pt idx="12">
                  <c:v>0.30196533711532003</c:v>
                </c:pt>
                <c:pt idx="13">
                  <c:v>0.3455699022527933</c:v>
                </c:pt>
                <c:pt idx="14">
                  <c:v>0.33224480604828677</c:v>
                </c:pt>
                <c:pt idx="15">
                  <c:v>0.3395592133550601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'RBF Results'!$I$34</c:f>
              <c:strCache>
                <c:ptCount val="1"/>
                <c:pt idx="0">
                  <c:v>4 Hours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'RBF Results'!$A$38:$A$53</c:f>
              <c:strCache>
                <c:ptCount val="16"/>
                <c:pt idx="0">
                  <c:v>Brain 1 </c:v>
                </c:pt>
                <c:pt idx="1">
                  <c:v>Brain 2</c:v>
                </c:pt>
                <c:pt idx="2">
                  <c:v>Brain 3</c:v>
                </c:pt>
                <c:pt idx="3">
                  <c:v>Heart 1</c:v>
                </c:pt>
                <c:pt idx="4">
                  <c:v>Heart 2</c:v>
                </c:pt>
                <c:pt idx="5">
                  <c:v>Heart 3</c:v>
                </c:pt>
                <c:pt idx="6">
                  <c:v>Kidney 1</c:v>
                </c:pt>
                <c:pt idx="7">
                  <c:v>Kidney 2</c:v>
                </c:pt>
                <c:pt idx="8">
                  <c:v>Kidney 3</c:v>
                </c:pt>
                <c:pt idx="9">
                  <c:v>Liver 1</c:v>
                </c:pt>
                <c:pt idx="10">
                  <c:v>Liver 2</c:v>
                </c:pt>
                <c:pt idx="11">
                  <c:v>Liver 3</c:v>
                </c:pt>
                <c:pt idx="12">
                  <c:v>Esophagus</c:v>
                </c:pt>
                <c:pt idx="13">
                  <c:v>Stomach</c:v>
                </c:pt>
                <c:pt idx="14">
                  <c:v>Small Intestine</c:v>
                </c:pt>
                <c:pt idx="15">
                  <c:v>Large Intestine</c:v>
                </c:pt>
              </c:strCache>
            </c:strRef>
          </c:cat>
          <c:val>
            <c:numRef>
              <c:f>'RBF Results'!$I$38:$I$53</c:f>
              <c:numCache>
                <c:ptCount val="16"/>
                <c:pt idx="0">
                  <c:v>1.1038509794609277</c:v>
                </c:pt>
                <c:pt idx="1">
                  <c:v>0.9755697971681545</c:v>
                </c:pt>
                <c:pt idx="2">
                  <c:v>1.0700254744110818</c:v>
                </c:pt>
                <c:pt idx="3">
                  <c:v>1.8048653575241997</c:v>
                </c:pt>
                <c:pt idx="4">
                  <c:v>2.2191478540256444</c:v>
                </c:pt>
                <c:pt idx="5">
                  <c:v>1.6550588167245426</c:v>
                </c:pt>
                <c:pt idx="6">
                  <c:v>0.8583480120509233</c:v>
                </c:pt>
                <c:pt idx="7">
                  <c:v>0.7497472507604</c:v>
                </c:pt>
                <c:pt idx="8">
                  <c:v>0.7843730411737584</c:v>
                </c:pt>
                <c:pt idx="9">
                  <c:v>0.08316430235057184</c:v>
                </c:pt>
                <c:pt idx="10">
                  <c:v>0.10472711123992572</c:v>
                </c:pt>
                <c:pt idx="11">
                  <c:v>0.0963695723515056</c:v>
                </c:pt>
                <c:pt idx="12">
                  <c:v>0.2272827451590865</c:v>
                </c:pt>
                <c:pt idx="13">
                  <c:v>0.24706634303932723</c:v>
                </c:pt>
                <c:pt idx="14">
                  <c:v>0.2531454006385314</c:v>
                </c:pt>
                <c:pt idx="15">
                  <c:v>0.26795096173017574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'RBF Results'!$L$34</c:f>
              <c:strCache>
                <c:ptCount val="1"/>
                <c:pt idx="0">
                  <c:v>12 Hours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'RBF Results'!$A$38:$A$53</c:f>
              <c:strCache>
                <c:ptCount val="16"/>
                <c:pt idx="0">
                  <c:v>Brain 1 </c:v>
                </c:pt>
                <c:pt idx="1">
                  <c:v>Brain 2</c:v>
                </c:pt>
                <c:pt idx="2">
                  <c:v>Brain 3</c:v>
                </c:pt>
                <c:pt idx="3">
                  <c:v>Heart 1</c:v>
                </c:pt>
                <c:pt idx="4">
                  <c:v>Heart 2</c:v>
                </c:pt>
                <c:pt idx="5">
                  <c:v>Heart 3</c:v>
                </c:pt>
                <c:pt idx="6">
                  <c:v>Kidney 1</c:v>
                </c:pt>
                <c:pt idx="7">
                  <c:v>Kidney 2</c:v>
                </c:pt>
                <c:pt idx="8">
                  <c:v>Kidney 3</c:v>
                </c:pt>
                <c:pt idx="9">
                  <c:v>Liver 1</c:v>
                </c:pt>
                <c:pt idx="10">
                  <c:v>Liver 2</c:v>
                </c:pt>
                <c:pt idx="11">
                  <c:v>Liver 3</c:v>
                </c:pt>
                <c:pt idx="12">
                  <c:v>Esophagus</c:v>
                </c:pt>
                <c:pt idx="13">
                  <c:v>Stomach</c:v>
                </c:pt>
                <c:pt idx="14">
                  <c:v>Small Intestine</c:v>
                </c:pt>
                <c:pt idx="15">
                  <c:v>Large Intestine</c:v>
                </c:pt>
              </c:strCache>
            </c:strRef>
          </c:cat>
          <c:val>
            <c:numRef>
              <c:f>'RBF Results'!$L$38:$L$53</c:f>
              <c:numCache>
                <c:ptCount val="16"/>
                <c:pt idx="0">
                  <c:v>0.46489338844324063</c:v>
                </c:pt>
                <c:pt idx="1">
                  <c:v>0.37528709397592336</c:v>
                </c:pt>
                <c:pt idx="2">
                  <c:v>0.4834385018143327</c:v>
                </c:pt>
                <c:pt idx="3">
                  <c:v>1.2576970612505243</c:v>
                </c:pt>
                <c:pt idx="4">
                  <c:v>1.6525724500473944</c:v>
                </c:pt>
                <c:pt idx="5">
                  <c:v>1.2985059488330515</c:v>
                </c:pt>
                <c:pt idx="6">
                  <c:v>3.424448015544916</c:v>
                </c:pt>
                <c:pt idx="7">
                  <c:v>3.1803275474734445</c:v>
                </c:pt>
                <c:pt idx="8">
                  <c:v>3.6303859183380873</c:v>
                </c:pt>
                <c:pt idx="9">
                  <c:v>0.12547521801794032</c:v>
                </c:pt>
                <c:pt idx="10">
                  <c:v>0.14679885276879354</c:v>
                </c:pt>
                <c:pt idx="11">
                  <c:v>0.13343106646626032</c:v>
                </c:pt>
                <c:pt idx="12">
                  <c:v>0.3492474678963043</c:v>
                </c:pt>
                <c:pt idx="13">
                  <c:v>0.4181682584110945</c:v>
                </c:pt>
                <c:pt idx="14">
                  <c:v>0.41271510636905456</c:v>
                </c:pt>
                <c:pt idx="15">
                  <c:v>0.41018987227523873</c:v>
                </c:pt>
              </c:numCache>
            </c:numRef>
          </c:val>
          <c:smooth val="0"/>
        </c:ser>
        <c:marker val="1"/>
        <c:axId val="37701165"/>
        <c:axId val="18830826"/>
      </c:lineChart>
      <c:catAx>
        <c:axId val="37701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830826"/>
        <c:crosses val="autoZero"/>
        <c:auto val="0"/>
        <c:lblOffset val="100"/>
        <c:noMultiLvlLbl val="0"/>
      </c:catAx>
      <c:valAx>
        <c:axId val="18830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RBF (ml/min/gram)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770116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5"/>
          <c:y val="0.9565"/>
        </c:manualLayout>
      </c:layout>
      <c:overlay val="0"/>
      <c:spPr>
        <a:ln w="3175">
          <a:noFill/>
        </a:ln>
      </c:sp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Experiment:  Demo022515
David Hillis, Stason Pharmaceuticals Inc.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0725"/>
          <c:w val="0.9172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'RBF Results'!$F$34</c:f>
              <c:strCache>
                <c:ptCount val="1"/>
                <c:pt idx="0">
                  <c:v>Baseline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'RBF Results'!$A$38:$A$53</c:f>
              <c:strCache>
                <c:ptCount val="16"/>
                <c:pt idx="0">
                  <c:v>Brain 1 </c:v>
                </c:pt>
                <c:pt idx="1">
                  <c:v>Brain 2</c:v>
                </c:pt>
                <c:pt idx="2">
                  <c:v>Brain 3</c:v>
                </c:pt>
                <c:pt idx="3">
                  <c:v>Heart 1</c:v>
                </c:pt>
                <c:pt idx="4">
                  <c:v>Heart 2</c:v>
                </c:pt>
                <c:pt idx="5">
                  <c:v>Heart 3</c:v>
                </c:pt>
                <c:pt idx="6">
                  <c:v>Kidney 1</c:v>
                </c:pt>
                <c:pt idx="7">
                  <c:v>Kidney 2</c:v>
                </c:pt>
                <c:pt idx="8">
                  <c:v>Kidney 3</c:v>
                </c:pt>
                <c:pt idx="9">
                  <c:v>Liver 1</c:v>
                </c:pt>
                <c:pt idx="10">
                  <c:v>Liver 2</c:v>
                </c:pt>
                <c:pt idx="11">
                  <c:v>Liver 3</c:v>
                </c:pt>
                <c:pt idx="12">
                  <c:v>Esophagus</c:v>
                </c:pt>
                <c:pt idx="13">
                  <c:v>Stomach</c:v>
                </c:pt>
                <c:pt idx="14">
                  <c:v>Small Intestine</c:v>
                </c:pt>
                <c:pt idx="15">
                  <c:v>Large Intestine</c:v>
                </c:pt>
              </c:strCache>
            </c:strRef>
          </c:cat>
          <c:val>
            <c:numRef>
              <c:f>'RBF Results'!$F$38:$F$53</c:f>
              <c:numCache>
                <c:ptCount val="16"/>
                <c:pt idx="0">
                  <c:v>0.6390703177121065</c:v>
                </c:pt>
                <c:pt idx="1">
                  <c:v>0.6119453485625186</c:v>
                </c:pt>
                <c:pt idx="2">
                  <c:v>0.6645308574000015</c:v>
                </c:pt>
                <c:pt idx="3">
                  <c:v>1.1272343923841115</c:v>
                </c:pt>
                <c:pt idx="4">
                  <c:v>1.2940637733712632</c:v>
                </c:pt>
                <c:pt idx="5">
                  <c:v>1.0419777882462935</c:v>
                </c:pt>
                <c:pt idx="6">
                  <c:v>4.500115416042094</c:v>
                </c:pt>
                <c:pt idx="7">
                  <c:v>4.114988765658657</c:v>
                </c:pt>
                <c:pt idx="8">
                  <c:v>4.464886705424886</c:v>
                </c:pt>
                <c:pt idx="9">
                  <c:v>0.1516460113648253</c:v>
                </c:pt>
                <c:pt idx="10">
                  <c:v>0.20313901030540185</c:v>
                </c:pt>
                <c:pt idx="11">
                  <c:v>0.1768942569263864</c:v>
                </c:pt>
                <c:pt idx="12">
                  <c:v>0.30196533711532003</c:v>
                </c:pt>
                <c:pt idx="13">
                  <c:v>0.3455699022527933</c:v>
                </c:pt>
                <c:pt idx="14">
                  <c:v>0.33224480604828677</c:v>
                </c:pt>
                <c:pt idx="15">
                  <c:v>0.3395592133550601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'RBF Results'!$I$34</c:f>
              <c:strCache>
                <c:ptCount val="1"/>
                <c:pt idx="0">
                  <c:v>4 Hours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'RBF Results'!$A$38:$A$53</c:f>
              <c:strCache>
                <c:ptCount val="16"/>
                <c:pt idx="0">
                  <c:v>Brain 1 </c:v>
                </c:pt>
                <c:pt idx="1">
                  <c:v>Brain 2</c:v>
                </c:pt>
                <c:pt idx="2">
                  <c:v>Brain 3</c:v>
                </c:pt>
                <c:pt idx="3">
                  <c:v>Heart 1</c:v>
                </c:pt>
                <c:pt idx="4">
                  <c:v>Heart 2</c:v>
                </c:pt>
                <c:pt idx="5">
                  <c:v>Heart 3</c:v>
                </c:pt>
                <c:pt idx="6">
                  <c:v>Kidney 1</c:v>
                </c:pt>
                <c:pt idx="7">
                  <c:v>Kidney 2</c:v>
                </c:pt>
                <c:pt idx="8">
                  <c:v>Kidney 3</c:v>
                </c:pt>
                <c:pt idx="9">
                  <c:v>Liver 1</c:v>
                </c:pt>
                <c:pt idx="10">
                  <c:v>Liver 2</c:v>
                </c:pt>
                <c:pt idx="11">
                  <c:v>Liver 3</c:v>
                </c:pt>
                <c:pt idx="12">
                  <c:v>Esophagus</c:v>
                </c:pt>
                <c:pt idx="13">
                  <c:v>Stomach</c:v>
                </c:pt>
                <c:pt idx="14">
                  <c:v>Small Intestine</c:v>
                </c:pt>
                <c:pt idx="15">
                  <c:v>Large Intestine</c:v>
                </c:pt>
              </c:strCache>
            </c:strRef>
          </c:cat>
          <c:val>
            <c:numRef>
              <c:f>'RBF Results'!$I$38:$I$53</c:f>
              <c:numCache>
                <c:ptCount val="16"/>
                <c:pt idx="0">
                  <c:v>1.1038509794609277</c:v>
                </c:pt>
                <c:pt idx="1">
                  <c:v>0.9755697971681545</c:v>
                </c:pt>
                <c:pt idx="2">
                  <c:v>1.0700254744110818</c:v>
                </c:pt>
                <c:pt idx="3">
                  <c:v>1.8048653575241997</c:v>
                </c:pt>
                <c:pt idx="4">
                  <c:v>2.2191478540256444</c:v>
                </c:pt>
                <c:pt idx="5">
                  <c:v>1.6550588167245426</c:v>
                </c:pt>
                <c:pt idx="6">
                  <c:v>0.8583480120509233</c:v>
                </c:pt>
                <c:pt idx="7">
                  <c:v>0.7497472507604</c:v>
                </c:pt>
                <c:pt idx="8">
                  <c:v>0.7843730411737584</c:v>
                </c:pt>
                <c:pt idx="9">
                  <c:v>0.08316430235057184</c:v>
                </c:pt>
                <c:pt idx="10">
                  <c:v>0.10472711123992572</c:v>
                </c:pt>
                <c:pt idx="11">
                  <c:v>0.0963695723515056</c:v>
                </c:pt>
                <c:pt idx="12">
                  <c:v>0.2272827451590865</c:v>
                </c:pt>
                <c:pt idx="13">
                  <c:v>0.24706634303932723</c:v>
                </c:pt>
                <c:pt idx="14">
                  <c:v>0.2531454006385314</c:v>
                </c:pt>
                <c:pt idx="15">
                  <c:v>0.26795096173017574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'RBF Results'!$L$34</c:f>
              <c:strCache>
                <c:ptCount val="1"/>
                <c:pt idx="0">
                  <c:v>12 Hours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'RBF Results'!$A$38:$A$53</c:f>
              <c:strCache>
                <c:ptCount val="16"/>
                <c:pt idx="0">
                  <c:v>Brain 1 </c:v>
                </c:pt>
                <c:pt idx="1">
                  <c:v>Brain 2</c:v>
                </c:pt>
                <c:pt idx="2">
                  <c:v>Brain 3</c:v>
                </c:pt>
                <c:pt idx="3">
                  <c:v>Heart 1</c:v>
                </c:pt>
                <c:pt idx="4">
                  <c:v>Heart 2</c:v>
                </c:pt>
                <c:pt idx="5">
                  <c:v>Heart 3</c:v>
                </c:pt>
                <c:pt idx="6">
                  <c:v>Kidney 1</c:v>
                </c:pt>
                <c:pt idx="7">
                  <c:v>Kidney 2</c:v>
                </c:pt>
                <c:pt idx="8">
                  <c:v>Kidney 3</c:v>
                </c:pt>
                <c:pt idx="9">
                  <c:v>Liver 1</c:v>
                </c:pt>
                <c:pt idx="10">
                  <c:v>Liver 2</c:v>
                </c:pt>
                <c:pt idx="11">
                  <c:v>Liver 3</c:v>
                </c:pt>
                <c:pt idx="12">
                  <c:v>Esophagus</c:v>
                </c:pt>
                <c:pt idx="13">
                  <c:v>Stomach</c:v>
                </c:pt>
                <c:pt idx="14">
                  <c:v>Small Intestine</c:v>
                </c:pt>
                <c:pt idx="15">
                  <c:v>Large Intestine</c:v>
                </c:pt>
              </c:strCache>
            </c:strRef>
          </c:cat>
          <c:val>
            <c:numRef>
              <c:f>'RBF Results'!$L$38:$L$53</c:f>
              <c:numCache>
                <c:ptCount val="16"/>
                <c:pt idx="0">
                  <c:v>0.46489338844324063</c:v>
                </c:pt>
                <c:pt idx="1">
                  <c:v>0.37528709397592336</c:v>
                </c:pt>
                <c:pt idx="2">
                  <c:v>0.4834385018143327</c:v>
                </c:pt>
                <c:pt idx="3">
                  <c:v>1.2576970612505243</c:v>
                </c:pt>
                <c:pt idx="4">
                  <c:v>1.6525724500473944</c:v>
                </c:pt>
                <c:pt idx="5">
                  <c:v>1.2985059488330515</c:v>
                </c:pt>
                <c:pt idx="6">
                  <c:v>3.424448015544916</c:v>
                </c:pt>
                <c:pt idx="7">
                  <c:v>3.1803275474734445</c:v>
                </c:pt>
                <c:pt idx="8">
                  <c:v>3.6303859183380873</c:v>
                </c:pt>
                <c:pt idx="9">
                  <c:v>0.12547521801794032</c:v>
                </c:pt>
                <c:pt idx="10">
                  <c:v>0.14679885276879354</c:v>
                </c:pt>
                <c:pt idx="11">
                  <c:v>0.13343106646626032</c:v>
                </c:pt>
                <c:pt idx="12">
                  <c:v>0.3492474678963043</c:v>
                </c:pt>
                <c:pt idx="13">
                  <c:v>0.4181682584110945</c:v>
                </c:pt>
                <c:pt idx="14">
                  <c:v>0.41271510636905456</c:v>
                </c:pt>
                <c:pt idx="15">
                  <c:v>0.41018987227523873</c:v>
                </c:pt>
              </c:numCache>
            </c:numRef>
          </c:val>
          <c:smooth val="0"/>
        </c:ser>
        <c:marker val="1"/>
        <c:axId val="42080803"/>
        <c:axId val="14587944"/>
      </c:lineChart>
      <c:catAx>
        <c:axId val="420808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87944"/>
        <c:crosses val="autoZero"/>
        <c:auto val="0"/>
        <c:lblOffset val="100"/>
        <c:noMultiLvlLbl val="0"/>
      </c:catAx>
      <c:valAx>
        <c:axId val="1458794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Regional Blood Flow (ml/min/gram)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20808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775"/>
          <c:y val="0.95875"/>
        </c:manualLayout>
      </c:layout>
      <c:overlay val="0"/>
      <c:spPr>
        <a:ln w="3175">
          <a:noFill/>
        </a:ln>
      </c:sp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Experiment:  Demo022515
David Hillis, Stason Pharmaceuticals Inc.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0725"/>
          <c:w val="0.91725"/>
          <c:h val="0.79975"/>
        </c:manualLayout>
      </c:layout>
      <c:lineChart>
        <c:grouping val="standard"/>
        <c:varyColors val="0"/>
        <c:ser>
          <c:idx val="1"/>
          <c:order val="0"/>
          <c:tx>
            <c:strRef>
              <c:f>'Spheres per (mL &amp; Gram)'!$F$34</c:f>
              <c:strCache>
                <c:ptCount val="1"/>
                <c:pt idx="0">
                  <c:v>Baseline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'Spheres per (mL &amp; Gram)'!$A$38:$A$53</c:f>
              <c:strCache>
                <c:ptCount val="16"/>
                <c:pt idx="0">
                  <c:v>Brain 1 </c:v>
                </c:pt>
                <c:pt idx="1">
                  <c:v>Brain 2</c:v>
                </c:pt>
                <c:pt idx="2">
                  <c:v>Brain 3</c:v>
                </c:pt>
                <c:pt idx="3">
                  <c:v>Heart 1</c:v>
                </c:pt>
                <c:pt idx="4">
                  <c:v>Heart 2</c:v>
                </c:pt>
                <c:pt idx="5">
                  <c:v>Heart 3</c:v>
                </c:pt>
                <c:pt idx="6">
                  <c:v>Kidney 1</c:v>
                </c:pt>
                <c:pt idx="7">
                  <c:v>Kidney 2</c:v>
                </c:pt>
                <c:pt idx="8">
                  <c:v>Kidney 3</c:v>
                </c:pt>
                <c:pt idx="9">
                  <c:v>Liver 1</c:v>
                </c:pt>
                <c:pt idx="10">
                  <c:v>Liver 2</c:v>
                </c:pt>
                <c:pt idx="11">
                  <c:v>Liver 3</c:v>
                </c:pt>
                <c:pt idx="12">
                  <c:v>Esophagus</c:v>
                </c:pt>
                <c:pt idx="13">
                  <c:v>Stomach</c:v>
                </c:pt>
                <c:pt idx="14">
                  <c:v>Small Intestine</c:v>
                </c:pt>
                <c:pt idx="15">
                  <c:v>Large Intestine</c:v>
                </c:pt>
              </c:strCache>
            </c:strRef>
          </c:cat>
          <c:val>
            <c:numRef>
              <c:f>'Spheres per (mL &amp; Gram)'!$F$38:$F$53</c:f>
              <c:numCache>
                <c:ptCount val="16"/>
                <c:pt idx="0">
                  <c:v>693.8392761139094</c:v>
                </c:pt>
                <c:pt idx="1">
                  <c:v>664.3896702759481</c:v>
                </c:pt>
                <c:pt idx="2">
                  <c:v>721.4818092388426</c:v>
                </c:pt>
                <c:pt idx="3">
                  <c:v>1223.8394948814223</c:v>
                </c:pt>
                <c:pt idx="4">
                  <c:v>1404.9663188482366</c:v>
                </c:pt>
                <c:pt idx="5">
                  <c:v>1131.2763154324246</c:v>
                </c:pt>
                <c:pt idx="6">
                  <c:v>4885.779758749921</c:v>
                </c:pt>
                <c:pt idx="7">
                  <c:v>4467.647373458016</c:v>
                </c:pt>
                <c:pt idx="8">
                  <c:v>4847.531912784274</c:v>
                </c:pt>
                <c:pt idx="9">
                  <c:v>164.64222454833444</c:v>
                </c:pt>
                <c:pt idx="10">
                  <c:v>220.54822443543748</c:v>
                </c:pt>
                <c:pt idx="11">
                  <c:v>192.05426973030382</c:v>
                </c:pt>
                <c:pt idx="12">
                  <c:v>327.8440652128213</c:v>
                </c:pt>
                <c:pt idx="13">
                  <c:v>375.1855847165883</c:v>
                </c:pt>
                <c:pt idx="14">
                  <c:v>360.7185145860554</c:v>
                </c:pt>
                <c:pt idx="15">
                  <c:v>368.65977383449405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'Spheres per (mL &amp; Gram)'!$I$34</c:f>
              <c:strCache>
                <c:ptCount val="1"/>
                <c:pt idx="0">
                  <c:v>4 Hours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'Spheres per (mL &amp; Gram)'!$A$38:$A$53</c:f>
              <c:strCache>
                <c:ptCount val="16"/>
                <c:pt idx="0">
                  <c:v>Brain 1 </c:v>
                </c:pt>
                <c:pt idx="1">
                  <c:v>Brain 2</c:v>
                </c:pt>
                <c:pt idx="2">
                  <c:v>Brain 3</c:v>
                </c:pt>
                <c:pt idx="3">
                  <c:v>Heart 1</c:v>
                </c:pt>
                <c:pt idx="4">
                  <c:v>Heart 2</c:v>
                </c:pt>
                <c:pt idx="5">
                  <c:v>Heart 3</c:v>
                </c:pt>
                <c:pt idx="6">
                  <c:v>Kidney 1</c:v>
                </c:pt>
                <c:pt idx="7">
                  <c:v>Kidney 2</c:v>
                </c:pt>
                <c:pt idx="8">
                  <c:v>Kidney 3</c:v>
                </c:pt>
                <c:pt idx="9">
                  <c:v>Liver 1</c:v>
                </c:pt>
                <c:pt idx="10">
                  <c:v>Liver 2</c:v>
                </c:pt>
                <c:pt idx="11">
                  <c:v>Liver 3</c:v>
                </c:pt>
                <c:pt idx="12">
                  <c:v>Esophagus</c:v>
                </c:pt>
                <c:pt idx="13">
                  <c:v>Stomach</c:v>
                </c:pt>
                <c:pt idx="14">
                  <c:v>Small Intestine</c:v>
                </c:pt>
                <c:pt idx="15">
                  <c:v>Large Intestine</c:v>
                </c:pt>
              </c:strCache>
            </c:strRef>
          </c:cat>
          <c:val>
            <c:numRef>
              <c:f>'Spheres per (mL &amp; Gram)'!$I$38:$I$53</c:f>
              <c:numCache>
                <c:ptCount val="16"/>
                <c:pt idx="0">
                  <c:v>1228.8264605142597</c:v>
                </c:pt>
                <c:pt idx="1">
                  <c:v>1086.0215764126076</c:v>
                </c:pt>
                <c:pt idx="2">
                  <c:v>1191.1713092131229</c:v>
                </c:pt>
                <c:pt idx="3">
                  <c:v>2009.208081759709</c:v>
                </c:pt>
                <c:pt idx="4">
                  <c:v>2470.394694174996</c:v>
                </c:pt>
                <c:pt idx="5">
                  <c:v>1842.4407873350326</c:v>
                </c:pt>
                <c:pt idx="6">
                  <c:v>955.5282091184863</c:v>
                </c:pt>
                <c:pt idx="7">
                  <c:v>834.6319182342227</c:v>
                </c:pt>
                <c:pt idx="8">
                  <c:v>873.1779613757839</c:v>
                </c:pt>
                <c:pt idx="9">
                  <c:v>92.57997429009686</c:v>
                </c:pt>
                <c:pt idx="10">
                  <c:v>116.58407504216585</c:v>
                </c:pt>
                <c:pt idx="11">
                  <c:v>107.2803147321619</c:v>
                </c:pt>
                <c:pt idx="12">
                  <c:v>253.01517728978078</c:v>
                </c:pt>
                <c:pt idx="13">
                  <c:v>275.0386288351025</c:v>
                </c:pt>
                <c:pt idx="14">
                  <c:v>281.8059434200299</c:v>
                </c:pt>
                <c:pt idx="15">
                  <c:v>298.2877562468463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'Spheres per (mL &amp; Gram)'!$L$34</c:f>
              <c:strCache>
                <c:ptCount val="1"/>
                <c:pt idx="0">
                  <c:v>12 Hours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'Spheres per (mL &amp; Gram)'!$A$38:$A$53</c:f>
              <c:strCache>
                <c:ptCount val="16"/>
                <c:pt idx="0">
                  <c:v>Brain 1 </c:v>
                </c:pt>
                <c:pt idx="1">
                  <c:v>Brain 2</c:v>
                </c:pt>
                <c:pt idx="2">
                  <c:v>Brain 3</c:v>
                </c:pt>
                <c:pt idx="3">
                  <c:v>Heart 1</c:v>
                </c:pt>
                <c:pt idx="4">
                  <c:v>Heart 2</c:v>
                </c:pt>
                <c:pt idx="5">
                  <c:v>Heart 3</c:v>
                </c:pt>
                <c:pt idx="6">
                  <c:v>Kidney 1</c:v>
                </c:pt>
                <c:pt idx="7">
                  <c:v>Kidney 2</c:v>
                </c:pt>
                <c:pt idx="8">
                  <c:v>Kidney 3</c:v>
                </c:pt>
                <c:pt idx="9">
                  <c:v>Liver 1</c:v>
                </c:pt>
                <c:pt idx="10">
                  <c:v>Liver 2</c:v>
                </c:pt>
                <c:pt idx="11">
                  <c:v>Liver 3</c:v>
                </c:pt>
                <c:pt idx="12">
                  <c:v>Esophagus</c:v>
                </c:pt>
                <c:pt idx="13">
                  <c:v>Stomach</c:v>
                </c:pt>
                <c:pt idx="14">
                  <c:v>Small Intestine</c:v>
                </c:pt>
                <c:pt idx="15">
                  <c:v>Large Intestine</c:v>
                </c:pt>
              </c:strCache>
            </c:strRef>
          </c:cat>
          <c:val>
            <c:numRef>
              <c:f>'Spheres per (mL &amp; Gram)'!$L$38:$L$53</c:f>
              <c:numCache>
                <c:ptCount val="16"/>
                <c:pt idx="0">
                  <c:v>456.11656543767407</c:v>
                </c:pt>
                <c:pt idx="1">
                  <c:v>368.2019676179643</c:v>
                </c:pt>
                <c:pt idx="2">
                  <c:v>474.31156159539535</c:v>
                </c:pt>
                <c:pt idx="3">
                  <c:v>1233.9527259348913</c:v>
                </c:pt>
                <c:pt idx="4">
                  <c:v>1621.3731767118213</c:v>
                </c:pt>
                <c:pt idx="5">
                  <c:v>1273.9911736869765</c:v>
                </c:pt>
                <c:pt idx="6">
                  <c:v>3359.7971195086284</c:v>
                </c:pt>
                <c:pt idx="7">
                  <c:v>3120.285454645725</c:v>
                </c:pt>
                <c:pt idx="8">
                  <c:v>3561.8470760158657</c:v>
                </c:pt>
                <c:pt idx="9">
                  <c:v>123.10634419115583</c:v>
                </c:pt>
                <c:pt idx="10">
                  <c:v>144.02740542150732</c:v>
                </c:pt>
                <c:pt idx="11">
                  <c:v>130.91199245288286</c:v>
                </c:pt>
                <c:pt idx="12">
                  <c:v>342.6539492809231</c:v>
                </c:pt>
                <c:pt idx="13">
                  <c:v>410.27356925900676</c:v>
                </c:pt>
                <c:pt idx="14">
                  <c:v>404.9233684558641</c:v>
                </c:pt>
                <c:pt idx="15">
                  <c:v>402.44580880363</c:v>
                </c:pt>
              </c:numCache>
            </c:numRef>
          </c:val>
          <c:smooth val="0"/>
        </c:ser>
        <c:marker val="1"/>
        <c:axId val="52477705"/>
        <c:axId val="12686486"/>
      </c:lineChart>
      <c:catAx>
        <c:axId val="524777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86486"/>
        <c:crosses val="autoZero"/>
        <c:auto val="0"/>
        <c:lblOffset val="100"/>
        <c:noMultiLvlLbl val="0"/>
      </c:catAx>
      <c:valAx>
        <c:axId val="1268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Sphere / Gram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477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75"/>
          <c:y val="0.9245"/>
        </c:manualLayout>
      </c:layout>
      <c:overlay val="0"/>
      <c:spPr>
        <a:ln w="3175">
          <a:noFill/>
        </a:ln>
      </c:sp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67"/>
  </sheetViews>
  <pageMargins left="0.75" right="0.75" top="1" bottom="1" header="0.5" footer="0.5"/>
  <pageSetup horizontalDpi="300" verticalDpi="300" orientation="landscape"/>
  <headerFooter>
    <oddHeader>&amp;L&amp;F&amp;C&amp;A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75"/>
  </sheetViews>
  <pageMargins left="0.75" right="0.75" top="1" bottom="1" header="0.5" footer="0.5"/>
  <pageSetup horizontalDpi="300" verticalDpi="300" orientation="landscape"/>
  <headerFooter>
    <oddHeader>&amp;L&amp;F&amp;C&amp;A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67"/>
  </sheetViews>
  <pageMargins left="0.75" right="0.75" top="1" bottom="1" header="0.5" footer="0.5"/>
  <pageSetup horizontalDpi="300" verticalDpi="300" orientation="landscape"/>
  <headerFooter>
    <oddHeader>&amp;L&amp;F&amp;C&amp;A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67"/>
  </sheetViews>
  <pageMargins left="0.75" right="0.75" top="1" bottom="1" header="0.5" footer="0.5"/>
  <pageSetup horizontalDpi="300" verticalDpi="300" orientation="landscape"/>
  <headerFooter>
    <oddHeader>&amp;L&amp;F&amp;C&amp;A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19050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13906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19050</xdr:colOff>
      <xdr:row>4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3906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0</xdr:col>
      <xdr:colOff>1400175</xdr:colOff>
      <xdr:row>4</xdr:row>
      <xdr:rowOff>123825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13906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0</xdr:col>
      <xdr:colOff>1400175</xdr:colOff>
      <xdr:row>4</xdr:row>
      <xdr:rowOff>123825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13906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0</xdr:col>
      <xdr:colOff>1400175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13906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hillis@stasonpharm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F540"/>
  <sheetViews>
    <sheetView tabSelected="1" zoomScale="75" zoomScaleNormal="75" workbookViewId="0" topLeftCell="A1">
      <selection activeCell="A1" sqref="A1"/>
    </sheetView>
  </sheetViews>
  <sheetFormatPr defaultColWidth="9.140625" defaultRowHeight="15" customHeight="1"/>
  <cols>
    <col min="1" max="1" width="20.7109375" style="0" customWidth="1"/>
    <col min="2" max="2" width="30.7109375" style="0" customWidth="1"/>
    <col min="3" max="3" width="18.7109375" style="0" customWidth="1"/>
    <col min="4" max="4" width="14.7109375" style="0" customWidth="1"/>
    <col min="5" max="5" width="16.7109375" style="0" customWidth="1"/>
    <col min="6" max="6" width="5.7109375" style="0" customWidth="1"/>
    <col min="7" max="8" width="30.7109375" style="17" customWidth="1"/>
    <col min="9" max="9" width="5.7109375" style="0" customWidth="1"/>
    <col min="10" max="11" width="30.7109375" style="0" customWidth="1"/>
    <col min="12" max="12" width="5.7109375" style="0" customWidth="1"/>
    <col min="13" max="14" width="30.7109375" style="22" customWidth="1"/>
    <col min="15" max="15" width="5.7109375" style="0" customWidth="1"/>
    <col min="16" max="17" width="30.7109375" style="22" customWidth="1"/>
    <col min="18" max="18" width="5.7109375" style="0" customWidth="1"/>
    <col min="19" max="20" width="30.7109375" style="22" customWidth="1"/>
    <col min="21" max="21" width="5.7109375" style="0" customWidth="1"/>
    <col min="22" max="23" width="30.7109375" style="22" customWidth="1"/>
    <col min="24" max="24" width="5.7109375" style="0" customWidth="1"/>
    <col min="25" max="26" width="30.7109375" style="22" customWidth="1"/>
    <col min="27" max="27" width="5.7109375" style="0" customWidth="1"/>
    <col min="28" max="29" width="30.7109375" style="22" customWidth="1"/>
    <col min="30" max="30" width="5.7109375" style="0" customWidth="1"/>
    <col min="31" max="32" width="30.7109375" style="22" customWidth="1"/>
    <col min="33" max="42" width="12.7109375" style="0" customWidth="1"/>
  </cols>
  <sheetData>
    <row r="1" ht="19.5" customHeight="1"/>
    <row r="2" ht="19.5" customHeight="1">
      <c r="B2" s="25" t="s">
        <v>28</v>
      </c>
    </row>
    <row r="3" ht="19.5" customHeight="1">
      <c r="B3" s="70" t="s">
        <v>0</v>
      </c>
    </row>
    <row r="4" ht="19.5" customHeight="1"/>
    <row r="6" spans="1:8" ht="15" customHeight="1">
      <c r="A6" s="20" t="s">
        <v>1</v>
      </c>
      <c r="B6" s="64" t="s">
        <v>102</v>
      </c>
      <c r="C6" s="63"/>
      <c r="D6" s="63"/>
      <c r="G6" s="9" t="s">
        <v>29</v>
      </c>
      <c r="H6" s="65">
        <v>42060</v>
      </c>
    </row>
    <row r="7" spans="1:8" ht="12.75">
      <c r="A7" t="s">
        <v>2</v>
      </c>
      <c r="B7" s="83" t="s">
        <v>103</v>
      </c>
      <c r="C7" s="69"/>
      <c r="D7" s="69"/>
      <c r="G7" s="9"/>
      <c r="H7" s="30"/>
    </row>
    <row r="8" spans="1:8" ht="12.75">
      <c r="A8" t="s">
        <v>3</v>
      </c>
      <c r="B8" s="84" t="s">
        <v>104</v>
      </c>
      <c r="C8" s="69"/>
      <c r="D8" s="69"/>
      <c r="G8" s="82" t="s">
        <v>94</v>
      </c>
      <c r="H8" s="66" t="s">
        <v>105</v>
      </c>
    </row>
    <row r="9" spans="1:8" ht="15" customHeight="1">
      <c r="A9" t="s">
        <v>31</v>
      </c>
      <c r="B9" s="83" t="s">
        <v>106</v>
      </c>
      <c r="C9" s="69"/>
      <c r="D9" s="69"/>
      <c r="G9" s="17" t="s">
        <v>32</v>
      </c>
      <c r="H9" s="66" t="s">
        <v>107</v>
      </c>
    </row>
    <row r="10" spans="1:8" ht="15" customHeight="1">
      <c r="A10" t="s">
        <v>33</v>
      </c>
      <c r="B10" s="83" t="s">
        <v>108</v>
      </c>
      <c r="C10" s="69"/>
      <c r="D10" s="69"/>
      <c r="G10" s="27" t="s">
        <v>34</v>
      </c>
      <c r="H10" s="85" t="s">
        <v>109</v>
      </c>
    </row>
    <row r="11" spans="1:11" ht="15" customHeight="1">
      <c r="A11" t="s">
        <v>35</v>
      </c>
      <c r="B11" s="83" t="s">
        <v>110</v>
      </c>
      <c r="C11" s="69"/>
      <c r="D11" s="69"/>
      <c r="G11" s="17" t="s">
        <v>36</v>
      </c>
      <c r="H11" s="66" t="s">
        <v>111</v>
      </c>
      <c r="J11" s="7" t="s">
        <v>37</v>
      </c>
      <c r="K11" s="67">
        <v>92618</v>
      </c>
    </row>
    <row r="14" ht="15" customHeight="1">
      <c r="A14" s="3" t="s">
        <v>38</v>
      </c>
    </row>
    <row r="16" spans="1:5" ht="15" customHeight="1">
      <c r="A16" s="73"/>
      <c r="B16" s="72"/>
      <c r="C16" s="43"/>
      <c r="D16" s="43"/>
      <c r="E16" s="43"/>
    </row>
    <row r="17" spans="1:8" ht="19.5" customHeight="1">
      <c r="A17" s="73" t="s">
        <v>39</v>
      </c>
      <c r="B17" s="44"/>
      <c r="C17" s="44"/>
      <c r="D17" s="44"/>
      <c r="E17" s="44"/>
      <c r="H17" s="43"/>
    </row>
    <row r="18" ht="15" customHeight="1">
      <c r="H18" s="44"/>
    </row>
    <row r="20" spans="1:4" ht="15" customHeight="1">
      <c r="A20" s="2" t="s">
        <v>40</v>
      </c>
      <c r="C20" s="36"/>
      <c r="D20" s="36"/>
    </row>
    <row r="22" spans="5:32" ht="15" customHeight="1">
      <c r="E22" s="38" t="str">
        <f>'Process Controls'!B18</f>
        <v>PC1+PC2+PC3</v>
      </c>
      <c r="F22" s="38"/>
      <c r="P22"/>
      <c r="Q22"/>
      <c r="S22"/>
      <c r="T22"/>
      <c r="V22"/>
      <c r="W22"/>
      <c r="Y22"/>
      <c r="Z22"/>
      <c r="AB22"/>
      <c r="AC22"/>
      <c r="AE22"/>
      <c r="AF22"/>
    </row>
    <row r="23" spans="1:14" s="5" customFormat="1" ht="15" customHeight="1">
      <c r="A23" s="5" t="s">
        <v>8</v>
      </c>
      <c r="B23" s="5" t="s">
        <v>41</v>
      </c>
      <c r="C23" s="5" t="s">
        <v>42</v>
      </c>
      <c r="D23" s="5" t="s">
        <v>43</v>
      </c>
      <c r="E23" s="38" t="s">
        <v>44</v>
      </c>
      <c r="F23" s="38"/>
      <c r="G23" s="31" t="str">
        <f>'Data Calc.'!$C$26</f>
        <v>Coral-High</v>
      </c>
      <c r="H23" s="31" t="str">
        <f>'Data Calc.'!$C$26</f>
        <v>Coral-High</v>
      </c>
      <c r="J23" s="5" t="str">
        <f>'Data Calc.'!$C$27</f>
        <v>Pink-High</v>
      </c>
      <c r="K23" s="5" t="str">
        <f>'Data Calc.'!$C$27</f>
        <v>Pink-High</v>
      </c>
      <c r="M23" s="28" t="str">
        <f>'Data Calc.'!$C$28</f>
        <v>Purple-High</v>
      </c>
      <c r="N23" s="28" t="str">
        <f>'Data Calc.'!$C$28</f>
        <v>Purple-High</v>
      </c>
    </row>
    <row r="24" spans="1:14" s="6" customFormat="1" ht="15" customHeight="1">
      <c r="A24" s="6" t="s">
        <v>45</v>
      </c>
      <c r="B24" s="6" t="s">
        <v>46</v>
      </c>
      <c r="C24" s="6" t="s">
        <v>47</v>
      </c>
      <c r="D24" s="6" t="s">
        <v>48</v>
      </c>
      <c r="E24" s="39" t="s">
        <v>49</v>
      </c>
      <c r="F24" s="39"/>
      <c r="G24" s="32" t="s">
        <v>50</v>
      </c>
      <c r="H24" s="32" t="s">
        <v>51</v>
      </c>
      <c r="J24" s="6" t="s">
        <v>50</v>
      </c>
      <c r="K24" s="6" t="s">
        <v>51</v>
      </c>
      <c r="M24" s="29" t="s">
        <v>50</v>
      </c>
      <c r="N24" s="29" t="s">
        <v>51</v>
      </c>
    </row>
    <row r="25" spans="16:32" ht="15" customHeight="1">
      <c r="P25"/>
      <c r="Q25"/>
      <c r="S25"/>
      <c r="T25"/>
      <c r="V25"/>
      <c r="W25"/>
      <c r="Y25"/>
      <c r="Z25"/>
      <c r="AB25"/>
      <c r="AC25"/>
      <c r="AE25"/>
      <c r="AF25"/>
    </row>
    <row r="26" spans="1:32" ht="15" customHeight="1">
      <c r="A26" s="56" t="s">
        <v>25</v>
      </c>
      <c r="B26" s="63" t="s">
        <v>128</v>
      </c>
      <c r="C26" s="63" t="s">
        <v>95</v>
      </c>
      <c r="D26" s="63">
        <v>10</v>
      </c>
      <c r="E26" s="41">
        <f>'Process Controls'!$F50</f>
        <v>0.9199586349534643</v>
      </c>
      <c r="F26" s="41"/>
      <c r="G26" s="14">
        <v>9988</v>
      </c>
      <c r="H26" s="14">
        <f>G26/($E26)</f>
        <v>10857.009892086331</v>
      </c>
      <c r="I26" s="22"/>
      <c r="J26" s="18">
        <v>0</v>
      </c>
      <c r="K26" s="14">
        <f>J26/($E26)</f>
        <v>0</v>
      </c>
      <c r="L26" s="22"/>
      <c r="M26" s="18">
        <v>0</v>
      </c>
      <c r="N26" s="14">
        <f>M26/($E26)</f>
        <v>0</v>
      </c>
      <c r="P26"/>
      <c r="Q26"/>
      <c r="S26"/>
      <c r="T26"/>
      <c r="V26"/>
      <c r="W26"/>
      <c r="Y26"/>
      <c r="Z26"/>
      <c r="AB26"/>
      <c r="AC26"/>
      <c r="AE26"/>
      <c r="AF26"/>
    </row>
    <row r="27" spans="1:32" ht="15" customHeight="1">
      <c r="A27" s="56" t="s">
        <v>26</v>
      </c>
      <c r="B27" s="63" t="s">
        <v>130</v>
      </c>
      <c r="C27" s="63" t="s">
        <v>97</v>
      </c>
      <c r="D27" s="63">
        <v>10</v>
      </c>
      <c r="E27" s="41">
        <f>'Process Controls'!$F51</f>
        <v>0.8863495346432265</v>
      </c>
      <c r="F27" s="41"/>
      <c r="G27" s="14">
        <v>0</v>
      </c>
      <c r="H27" s="14">
        <f>G27/($E27)</f>
        <v>0</v>
      </c>
      <c r="I27" s="22"/>
      <c r="J27" s="18">
        <v>9867</v>
      </c>
      <c r="K27" s="14">
        <f>J27/($E27)</f>
        <v>11132.177108855441</v>
      </c>
      <c r="L27" s="22"/>
      <c r="M27" s="18">
        <v>0</v>
      </c>
      <c r="N27" s="14">
        <f>M27/($E27)</f>
        <v>0</v>
      </c>
      <c r="P27"/>
      <c r="Q27"/>
      <c r="S27"/>
      <c r="T27"/>
      <c r="V27"/>
      <c r="W27"/>
      <c r="Y27"/>
      <c r="Z27"/>
      <c r="AB27"/>
      <c r="AC27"/>
      <c r="AE27"/>
      <c r="AF27"/>
    </row>
    <row r="28" spans="1:32" ht="15" customHeight="1">
      <c r="A28" s="56" t="s">
        <v>27</v>
      </c>
      <c r="B28" s="63" t="s">
        <v>129</v>
      </c>
      <c r="C28" s="63" t="s">
        <v>99</v>
      </c>
      <c r="D28" s="63">
        <v>10</v>
      </c>
      <c r="E28" s="41">
        <f>'Process Controls'!$F52</f>
        <v>0.9135470527404344</v>
      </c>
      <c r="F28" s="41"/>
      <c r="G28" s="14">
        <v>0</v>
      </c>
      <c r="H28" s="14">
        <f>G28/($E28)</f>
        <v>0</v>
      </c>
      <c r="I28" s="22"/>
      <c r="J28" s="18">
        <v>0</v>
      </c>
      <c r="K28" s="14">
        <f>J28/($E28)</f>
        <v>0</v>
      </c>
      <c r="L28" s="22"/>
      <c r="M28" s="18">
        <v>8963</v>
      </c>
      <c r="N28" s="14">
        <f>M28/($E28)</f>
        <v>9811.207833371067</v>
      </c>
      <c r="P28"/>
      <c r="Q28"/>
      <c r="S28"/>
      <c r="T28"/>
      <c r="V28"/>
      <c r="W28"/>
      <c r="Y28"/>
      <c r="Z28"/>
      <c r="AB28"/>
      <c r="AC28"/>
      <c r="AE28"/>
      <c r="AF28"/>
    </row>
    <row r="29" spans="16:32" ht="15" customHeight="1">
      <c r="P29"/>
      <c r="Q29"/>
      <c r="S29"/>
      <c r="T29"/>
      <c r="V29"/>
      <c r="W29"/>
      <c r="Y29"/>
      <c r="Z29"/>
      <c r="AB29"/>
      <c r="AC29"/>
      <c r="AE29"/>
      <c r="AF29"/>
    </row>
    <row r="30" spans="16:32" ht="15" customHeight="1">
      <c r="P30"/>
      <c r="Q30"/>
      <c r="S30"/>
      <c r="T30"/>
      <c r="V30"/>
      <c r="W30"/>
      <c r="Y30"/>
      <c r="Z30"/>
      <c r="AB30"/>
      <c r="AC30"/>
      <c r="AE30"/>
      <c r="AF30"/>
    </row>
    <row r="31" spans="16:32" ht="15" customHeight="1">
      <c r="P31"/>
      <c r="Q31"/>
      <c r="S31"/>
      <c r="T31"/>
      <c r="V31"/>
      <c r="W31"/>
      <c r="Y31"/>
      <c r="Z31"/>
      <c r="AB31"/>
      <c r="AC31"/>
      <c r="AE31"/>
      <c r="AF31"/>
    </row>
    <row r="32" spans="1:32" ht="15" customHeight="1">
      <c r="A32" s="2" t="s">
        <v>52</v>
      </c>
      <c r="P32"/>
      <c r="Q32"/>
      <c r="S32"/>
      <c r="T32"/>
      <c r="V32"/>
      <c r="W32"/>
      <c r="Y32"/>
      <c r="Z32"/>
      <c r="AB32"/>
      <c r="AC32"/>
      <c r="AE32"/>
      <c r="AF32"/>
    </row>
    <row r="33" spans="16:32" ht="15" customHeight="1">
      <c r="P33"/>
      <c r="Q33"/>
      <c r="S33"/>
      <c r="T33"/>
      <c r="V33"/>
      <c r="W33"/>
      <c r="Y33"/>
      <c r="Z33"/>
      <c r="AB33"/>
      <c r="AC33"/>
      <c r="AE33"/>
      <c r="AF33"/>
    </row>
    <row r="34" spans="5:32" ht="15" customHeight="1">
      <c r="E34" s="38" t="str">
        <f>'Process Controls'!B18</f>
        <v>PC1+PC2+PC3</v>
      </c>
      <c r="F34" s="38"/>
      <c r="P34"/>
      <c r="Q34"/>
      <c r="S34"/>
      <c r="T34"/>
      <c r="V34"/>
      <c r="W34"/>
      <c r="Y34"/>
      <c r="Z34"/>
      <c r="AB34"/>
      <c r="AC34"/>
      <c r="AE34"/>
      <c r="AF34"/>
    </row>
    <row r="35" spans="1:14" s="10" customFormat="1" ht="15" customHeight="1">
      <c r="A35" s="10" t="s">
        <v>8</v>
      </c>
      <c r="B35" s="10" t="s">
        <v>53</v>
      </c>
      <c r="C35" s="10" t="s">
        <v>54</v>
      </c>
      <c r="D35" s="10" t="s">
        <v>54</v>
      </c>
      <c r="E35" s="38" t="s">
        <v>44</v>
      </c>
      <c r="F35" s="38"/>
      <c r="G35" s="33" t="str">
        <f>'Data Calc.'!$C$26</f>
        <v>Coral-High</v>
      </c>
      <c r="H35" s="33" t="str">
        <f>'Data Calc.'!$C$26</f>
        <v>Coral-High</v>
      </c>
      <c r="J35" s="10" t="str">
        <f>'Data Calc.'!$C$27</f>
        <v>Pink-High</v>
      </c>
      <c r="K35" s="10" t="str">
        <f>'Data Calc.'!$C$27</f>
        <v>Pink-High</v>
      </c>
      <c r="M35" s="34" t="str">
        <f>'Data Calc.'!$C$28</f>
        <v>Purple-High</v>
      </c>
      <c r="N35" s="34" t="str">
        <f>'Data Calc.'!$C$28</f>
        <v>Purple-High</v>
      </c>
    </row>
    <row r="36" spans="1:14" s="6" customFormat="1" ht="15" customHeight="1">
      <c r="A36" s="6" t="s">
        <v>45</v>
      </c>
      <c r="B36" s="6" t="s">
        <v>46</v>
      </c>
      <c r="C36" s="6" t="s">
        <v>45</v>
      </c>
      <c r="D36" s="6" t="s">
        <v>55</v>
      </c>
      <c r="E36" s="39" t="s">
        <v>49</v>
      </c>
      <c r="F36" s="39"/>
      <c r="G36" s="32" t="s">
        <v>50</v>
      </c>
      <c r="H36" s="32" t="s">
        <v>51</v>
      </c>
      <c r="J36" s="6" t="s">
        <v>50</v>
      </c>
      <c r="K36" s="6" t="s">
        <v>51</v>
      </c>
      <c r="M36" s="29" t="s">
        <v>50</v>
      </c>
      <c r="N36" s="29" t="s">
        <v>51</v>
      </c>
    </row>
    <row r="37" spans="16:32" ht="15" customHeight="1">
      <c r="P37"/>
      <c r="Q37"/>
      <c r="S37"/>
      <c r="T37"/>
      <c r="V37"/>
      <c r="W37"/>
      <c r="Y37"/>
      <c r="Z37"/>
      <c r="AB37"/>
      <c r="AC37"/>
      <c r="AE37"/>
      <c r="AF37"/>
    </row>
    <row r="38" spans="1:32" ht="15" customHeight="1">
      <c r="A38" s="68">
        <v>1</v>
      </c>
      <c r="B38" s="63" t="s">
        <v>112</v>
      </c>
      <c r="C38" s="57" t="s">
        <v>9</v>
      </c>
      <c r="D38" s="63">
        <v>5.73</v>
      </c>
      <c r="E38" s="41">
        <f>'Process Controls'!$F62</f>
        <v>0.785522233712513</v>
      </c>
      <c r="F38" s="41"/>
      <c r="G38" s="14">
        <v>3123</v>
      </c>
      <c r="H38" s="14">
        <f aca="true" t="shared" si="0" ref="H38:H53">G38/($E38)</f>
        <v>3975.699052132701</v>
      </c>
      <c r="I38" s="22"/>
      <c r="J38" s="18">
        <v>5531</v>
      </c>
      <c r="K38" s="14">
        <f aca="true" t="shared" si="1" ref="K38:K53">J38/($E38)</f>
        <v>7041.175618746709</v>
      </c>
      <c r="L38" s="22"/>
      <c r="M38" s="18">
        <v>2053</v>
      </c>
      <c r="N38" s="14">
        <f aca="true" t="shared" si="2" ref="N38:N53">M38/($E38)</f>
        <v>2613.5479199578726</v>
      </c>
      <c r="P38"/>
      <c r="Q38"/>
      <c r="S38"/>
      <c r="T38"/>
      <c r="V38"/>
      <c r="W38"/>
      <c r="Y38"/>
      <c r="Z38"/>
      <c r="AB38"/>
      <c r="AC38"/>
      <c r="AE38"/>
      <c r="AF38"/>
    </row>
    <row r="39" spans="1:32" ht="15" customHeight="1">
      <c r="A39" s="68">
        <v>2</v>
      </c>
      <c r="B39" s="63" t="s">
        <v>113</v>
      </c>
      <c r="C39" s="57" t="s">
        <v>10</v>
      </c>
      <c r="D39" s="63">
        <v>6.87</v>
      </c>
      <c r="E39" s="41">
        <f>'Process Controls'!$F63</f>
        <v>0.7519131334022751</v>
      </c>
      <c r="F39" s="41"/>
      <c r="G39" s="14">
        <v>3432</v>
      </c>
      <c r="H39" s="14">
        <f t="shared" si="0"/>
        <v>4564.357034795764</v>
      </c>
      <c r="I39" s="22"/>
      <c r="J39" s="18">
        <v>5610</v>
      </c>
      <c r="K39" s="14">
        <f t="shared" si="1"/>
        <v>7460.968229954615</v>
      </c>
      <c r="L39" s="22"/>
      <c r="M39" s="18">
        <v>1902</v>
      </c>
      <c r="N39" s="14">
        <f t="shared" si="2"/>
        <v>2529.547517535415</v>
      </c>
      <c r="P39"/>
      <c r="Q39"/>
      <c r="S39"/>
      <c r="T39"/>
      <c r="V39"/>
      <c r="W39"/>
      <c r="Y39"/>
      <c r="Z39"/>
      <c r="AB39"/>
      <c r="AC39"/>
      <c r="AE39"/>
      <c r="AF39"/>
    </row>
    <row r="40" spans="1:32" ht="15" customHeight="1">
      <c r="A40" s="68">
        <v>3</v>
      </c>
      <c r="B40" s="63" t="s">
        <v>114</v>
      </c>
      <c r="C40" s="57" t="s">
        <v>11</v>
      </c>
      <c r="D40" s="63">
        <v>5.91</v>
      </c>
      <c r="E40" s="41">
        <f>'Process Controls'!$F64</f>
        <v>0.7687693898655636</v>
      </c>
      <c r="F40" s="41"/>
      <c r="G40" s="14">
        <v>3278</v>
      </c>
      <c r="H40" s="14">
        <f t="shared" si="0"/>
        <v>4263.95749260156</v>
      </c>
      <c r="I40" s="22"/>
      <c r="J40" s="18">
        <v>5412</v>
      </c>
      <c r="K40" s="14">
        <f t="shared" si="1"/>
        <v>7039.822437449556</v>
      </c>
      <c r="L40" s="22"/>
      <c r="M40" s="18">
        <v>2155</v>
      </c>
      <c r="N40" s="14">
        <f t="shared" si="2"/>
        <v>2803.1813290287864</v>
      </c>
      <c r="P40"/>
      <c r="Q40"/>
      <c r="S40"/>
      <c r="T40"/>
      <c r="V40"/>
      <c r="W40"/>
      <c r="Y40"/>
      <c r="Z40"/>
      <c r="AB40"/>
      <c r="AC40"/>
      <c r="AE40"/>
      <c r="AF40"/>
    </row>
    <row r="41" spans="1:32" ht="15" customHeight="1">
      <c r="A41" s="68">
        <v>4</v>
      </c>
      <c r="B41" s="63" t="s">
        <v>115</v>
      </c>
      <c r="C41" s="57" t="s">
        <v>12</v>
      </c>
      <c r="D41" s="63">
        <v>8.84</v>
      </c>
      <c r="E41" s="41">
        <f>'Process Controls'!$F65</f>
        <v>0.8165460186142709</v>
      </c>
      <c r="F41" s="41"/>
      <c r="G41" s="14">
        <v>8834</v>
      </c>
      <c r="H41" s="14">
        <f t="shared" si="0"/>
        <v>10818.741134751774</v>
      </c>
      <c r="I41" s="22"/>
      <c r="J41" s="18">
        <v>14503</v>
      </c>
      <c r="K41" s="14">
        <f t="shared" si="1"/>
        <v>17761.39944275583</v>
      </c>
      <c r="L41" s="22"/>
      <c r="M41" s="18">
        <v>8907</v>
      </c>
      <c r="N41" s="14">
        <f t="shared" si="2"/>
        <v>10908.14209726444</v>
      </c>
      <c r="P41"/>
      <c r="Q41"/>
      <c r="S41"/>
      <c r="T41"/>
      <c r="V41"/>
      <c r="W41"/>
      <c r="Y41"/>
      <c r="Z41"/>
      <c r="AB41"/>
      <c r="AC41"/>
      <c r="AE41"/>
      <c r="AF41"/>
    </row>
    <row r="42" spans="1:32" ht="15" customHeight="1">
      <c r="A42" s="68">
        <v>5</v>
      </c>
      <c r="B42" s="63" t="s">
        <v>116</v>
      </c>
      <c r="C42" s="57" t="s">
        <v>13</v>
      </c>
      <c r="D42" s="63">
        <v>7.23</v>
      </c>
      <c r="E42" s="41">
        <f>'Process Controls'!$F66</f>
        <v>0.7829369183040331</v>
      </c>
      <c r="F42" s="41"/>
      <c r="G42" s="14">
        <v>7953</v>
      </c>
      <c r="H42" s="14">
        <f t="shared" si="0"/>
        <v>10157.906485272752</v>
      </c>
      <c r="I42" s="22"/>
      <c r="J42" s="18">
        <v>13984</v>
      </c>
      <c r="K42" s="14">
        <f t="shared" si="1"/>
        <v>17860.95363888522</v>
      </c>
      <c r="L42" s="22"/>
      <c r="M42" s="18">
        <v>9178</v>
      </c>
      <c r="N42" s="14">
        <f t="shared" si="2"/>
        <v>11722.528067626468</v>
      </c>
      <c r="P42"/>
      <c r="Q42"/>
      <c r="S42"/>
      <c r="T42"/>
      <c r="V42"/>
      <c r="W42"/>
      <c r="Y42"/>
      <c r="Z42"/>
      <c r="AB42"/>
      <c r="AC42"/>
      <c r="AE42"/>
      <c r="AF42"/>
    </row>
    <row r="43" spans="1:32" ht="15" customHeight="1">
      <c r="A43" s="68">
        <v>6</v>
      </c>
      <c r="B43" s="63" t="s">
        <v>117</v>
      </c>
      <c r="C43" s="57" t="s">
        <v>14</v>
      </c>
      <c r="D43" s="63">
        <v>9.22</v>
      </c>
      <c r="E43" s="41">
        <f>'Process Controls'!$F67</f>
        <v>0.8101344364012409</v>
      </c>
      <c r="F43" s="41"/>
      <c r="G43" s="14">
        <v>8450</v>
      </c>
      <c r="H43" s="14">
        <f t="shared" si="0"/>
        <v>10430.367628286955</v>
      </c>
      <c r="I43" s="22"/>
      <c r="J43" s="18">
        <v>13762</v>
      </c>
      <c r="K43" s="14">
        <f t="shared" si="1"/>
        <v>16987.304059229</v>
      </c>
      <c r="L43" s="22"/>
      <c r="M43" s="18">
        <v>9516</v>
      </c>
      <c r="N43" s="14">
        <f t="shared" si="2"/>
        <v>11746.198621393924</v>
      </c>
      <c r="P43"/>
      <c r="Q43"/>
      <c r="S43"/>
      <c r="T43"/>
      <c r="V43"/>
      <c r="W43"/>
      <c r="Y43"/>
      <c r="Z43"/>
      <c r="AB43"/>
      <c r="AC43"/>
      <c r="AE43"/>
      <c r="AF43"/>
    </row>
    <row r="44" spans="1:32" ht="15" customHeight="1">
      <c r="A44" s="68">
        <v>7</v>
      </c>
      <c r="B44" s="63" t="s">
        <v>118</v>
      </c>
      <c r="C44" s="57" t="s">
        <v>15</v>
      </c>
      <c r="D44" s="63">
        <v>5.01</v>
      </c>
      <c r="E44" s="41">
        <f>'Process Controls'!$F68</f>
        <v>0.878593588417787</v>
      </c>
      <c r="F44" s="41"/>
      <c r="G44" s="14">
        <v>21506</v>
      </c>
      <c r="H44" s="14">
        <f t="shared" si="0"/>
        <v>24477.7565913371</v>
      </c>
      <c r="I44" s="22"/>
      <c r="J44" s="18">
        <v>4206</v>
      </c>
      <c r="K44" s="14">
        <f t="shared" si="1"/>
        <v>4787.196327683616</v>
      </c>
      <c r="L44" s="22"/>
      <c r="M44" s="18">
        <v>14789</v>
      </c>
      <c r="N44" s="14">
        <f t="shared" si="2"/>
        <v>16832.583568738228</v>
      </c>
      <c r="P44"/>
      <c r="Q44"/>
      <c r="S44"/>
      <c r="T44"/>
      <c r="V44"/>
      <c r="W44"/>
      <c r="Y44"/>
      <c r="Z44"/>
      <c r="AB44"/>
      <c r="AC44"/>
      <c r="AE44"/>
      <c r="AF44"/>
    </row>
    <row r="45" spans="1:32" ht="15" customHeight="1">
      <c r="A45" s="68">
        <v>8</v>
      </c>
      <c r="B45" s="63" t="s">
        <v>119</v>
      </c>
      <c r="C45" s="57" t="s">
        <v>16</v>
      </c>
      <c r="D45" s="63">
        <v>5.33</v>
      </c>
      <c r="E45" s="41">
        <f>'Process Controls'!$F69</f>
        <v>0.8760082730093072</v>
      </c>
      <c r="F45" s="41"/>
      <c r="G45" s="14">
        <v>20860</v>
      </c>
      <c r="H45" s="14">
        <f t="shared" si="0"/>
        <v>23812.560500531225</v>
      </c>
      <c r="I45" s="22"/>
      <c r="J45" s="18">
        <v>3897</v>
      </c>
      <c r="K45" s="14">
        <f t="shared" si="1"/>
        <v>4448.588124188407</v>
      </c>
      <c r="L45" s="22"/>
      <c r="M45" s="18">
        <v>14569</v>
      </c>
      <c r="N45" s="14">
        <f t="shared" si="2"/>
        <v>16631.121473261715</v>
      </c>
      <c r="P45"/>
      <c r="Q45"/>
      <c r="S45"/>
      <c r="T45"/>
      <c r="V45"/>
      <c r="W45"/>
      <c r="Y45"/>
      <c r="Z45"/>
      <c r="AB45"/>
      <c r="AC45"/>
      <c r="AE45"/>
      <c r="AF45"/>
    </row>
    <row r="46" spans="1:32" ht="15" customHeight="1">
      <c r="A46" s="68">
        <v>9</v>
      </c>
      <c r="B46" s="63" t="s">
        <v>120</v>
      </c>
      <c r="C46" s="57" t="s">
        <v>17</v>
      </c>
      <c r="D46" s="63">
        <v>4.86</v>
      </c>
      <c r="E46" s="41">
        <f>'Process Controls'!$F70</f>
        <v>0.8928645294725956</v>
      </c>
      <c r="F46" s="41"/>
      <c r="G46" s="14">
        <v>21035</v>
      </c>
      <c r="H46" s="14">
        <f t="shared" si="0"/>
        <v>23559.005096131572</v>
      </c>
      <c r="I46" s="22"/>
      <c r="J46" s="18">
        <v>3789</v>
      </c>
      <c r="K46" s="14">
        <f t="shared" si="1"/>
        <v>4243.64489228631</v>
      </c>
      <c r="L46" s="22"/>
      <c r="M46" s="18">
        <v>15456</v>
      </c>
      <c r="N46" s="14">
        <f t="shared" si="2"/>
        <v>17310.57678943711</v>
      </c>
      <c r="P46"/>
      <c r="Q46"/>
      <c r="S46"/>
      <c r="T46"/>
      <c r="V46"/>
      <c r="W46"/>
      <c r="Y46"/>
      <c r="Z46"/>
      <c r="AB46"/>
      <c r="AC46"/>
      <c r="AE46"/>
      <c r="AF46"/>
    </row>
    <row r="47" spans="1:32" ht="15" customHeight="1">
      <c r="A47" s="68">
        <v>10</v>
      </c>
      <c r="B47" s="63" t="s">
        <v>121</v>
      </c>
      <c r="C47" s="57" t="s">
        <v>18</v>
      </c>
      <c r="D47" s="63">
        <v>8.53</v>
      </c>
      <c r="E47" s="41">
        <f>'Process Controls'!$F71</f>
        <v>0.7027921406411582</v>
      </c>
      <c r="F47" s="41"/>
      <c r="G47" s="14">
        <v>987</v>
      </c>
      <c r="H47" s="14">
        <f t="shared" si="0"/>
        <v>1404.3981753972926</v>
      </c>
      <c r="I47" s="22"/>
      <c r="J47" s="18">
        <v>555</v>
      </c>
      <c r="K47" s="14">
        <f t="shared" si="1"/>
        <v>789.7071806945262</v>
      </c>
      <c r="L47" s="22"/>
      <c r="M47" s="18">
        <v>738</v>
      </c>
      <c r="N47" s="14">
        <f t="shared" si="2"/>
        <v>1050.097115950559</v>
      </c>
      <c r="P47"/>
      <c r="Q47"/>
      <c r="S47"/>
      <c r="T47"/>
      <c r="V47"/>
      <c r="W47"/>
      <c r="Y47"/>
      <c r="Z47"/>
      <c r="AB47"/>
      <c r="AC47"/>
      <c r="AE47"/>
      <c r="AF47"/>
    </row>
    <row r="48" spans="1:32" ht="15" customHeight="1">
      <c r="A48" s="68">
        <v>11</v>
      </c>
      <c r="B48" s="63" t="s">
        <v>122</v>
      </c>
      <c r="C48" s="57" t="s">
        <v>19</v>
      </c>
      <c r="D48" s="63">
        <v>7.46</v>
      </c>
      <c r="E48" s="41">
        <f>'Process Controls'!$F72</f>
        <v>0.6691830403309204</v>
      </c>
      <c r="F48" s="41"/>
      <c r="G48" s="14">
        <v>1101</v>
      </c>
      <c r="H48" s="14">
        <f t="shared" si="0"/>
        <v>1645.2897542883636</v>
      </c>
      <c r="I48" s="22"/>
      <c r="J48" s="18">
        <v>582</v>
      </c>
      <c r="K48" s="14">
        <f t="shared" si="1"/>
        <v>869.7171998145573</v>
      </c>
      <c r="L48" s="22"/>
      <c r="M48" s="18">
        <v>719</v>
      </c>
      <c r="N48" s="14">
        <f t="shared" si="2"/>
        <v>1074.4444444444446</v>
      </c>
      <c r="P48"/>
      <c r="Q48"/>
      <c r="S48"/>
      <c r="T48"/>
      <c r="V48"/>
      <c r="W48"/>
      <c r="Y48"/>
      <c r="Z48"/>
      <c r="AB48"/>
      <c r="AC48"/>
      <c r="AE48"/>
      <c r="AF48"/>
    </row>
    <row r="49" spans="1:32" ht="15" customHeight="1">
      <c r="A49" s="68">
        <v>12</v>
      </c>
      <c r="B49" s="63" t="s">
        <v>123</v>
      </c>
      <c r="C49" s="57" t="s">
        <v>20</v>
      </c>
      <c r="D49" s="63">
        <v>8.14</v>
      </c>
      <c r="E49" s="41">
        <f>'Process Controls'!$F73</f>
        <v>0.6550155118924509</v>
      </c>
      <c r="F49" s="41"/>
      <c r="G49" s="14">
        <v>1024</v>
      </c>
      <c r="H49" s="14">
        <f t="shared" si="0"/>
        <v>1563.3217556046732</v>
      </c>
      <c r="I49" s="22"/>
      <c r="J49" s="18">
        <v>572</v>
      </c>
      <c r="K49" s="14">
        <f t="shared" si="1"/>
        <v>873.2617619197979</v>
      </c>
      <c r="L49" s="22"/>
      <c r="M49" s="18">
        <v>698</v>
      </c>
      <c r="N49" s="14">
        <f t="shared" si="2"/>
        <v>1065.6236185664666</v>
      </c>
      <c r="P49"/>
      <c r="Q49"/>
      <c r="S49"/>
      <c r="T49"/>
      <c r="V49"/>
      <c r="W49"/>
      <c r="Y49"/>
      <c r="Z49"/>
      <c r="AB49"/>
      <c r="AC49"/>
      <c r="AE49"/>
      <c r="AF49"/>
    </row>
    <row r="50" spans="1:32" ht="15" customHeight="1">
      <c r="A50" s="68">
        <v>13</v>
      </c>
      <c r="B50" s="63" t="s">
        <v>124</v>
      </c>
      <c r="C50" s="57" t="s">
        <v>21</v>
      </c>
      <c r="D50" s="63">
        <v>8.62</v>
      </c>
      <c r="E50" s="41">
        <f>'Process Controls'!$F74</f>
        <v>0.7441571871768355</v>
      </c>
      <c r="F50" s="41"/>
      <c r="G50" s="14">
        <v>2103</v>
      </c>
      <c r="H50" s="14">
        <f t="shared" si="0"/>
        <v>2826.0158421345195</v>
      </c>
      <c r="I50" s="22"/>
      <c r="J50" s="18">
        <v>1623</v>
      </c>
      <c r="K50" s="14">
        <f t="shared" si="1"/>
        <v>2180.99082823791</v>
      </c>
      <c r="L50" s="22"/>
      <c r="M50" s="18">
        <v>2198</v>
      </c>
      <c r="N50" s="14">
        <f t="shared" si="2"/>
        <v>2953.6770428015566</v>
      </c>
      <c r="P50"/>
      <c r="Q50"/>
      <c r="S50"/>
      <c r="T50"/>
      <c r="V50"/>
      <c r="W50"/>
      <c r="Y50"/>
      <c r="Z50"/>
      <c r="AB50"/>
      <c r="AC50"/>
      <c r="AE50"/>
      <c r="AF50"/>
    </row>
    <row r="51" spans="1:32" ht="15" customHeight="1">
      <c r="A51" s="68">
        <v>14</v>
      </c>
      <c r="B51" s="63" t="s">
        <v>125</v>
      </c>
      <c r="C51" s="57" t="s">
        <v>22</v>
      </c>
      <c r="D51" s="63">
        <v>8.54</v>
      </c>
      <c r="E51" s="41">
        <f>'Process Controls'!$F75</f>
        <v>0.6407445708376422</v>
      </c>
      <c r="F51" s="41"/>
      <c r="G51" s="14">
        <v>2053</v>
      </c>
      <c r="H51" s="14">
        <f t="shared" si="0"/>
        <v>3204.084893479664</v>
      </c>
      <c r="I51" s="22"/>
      <c r="J51" s="18">
        <v>1505</v>
      </c>
      <c r="K51" s="14">
        <f t="shared" si="1"/>
        <v>2348.829890251775</v>
      </c>
      <c r="L51" s="22"/>
      <c r="M51" s="18">
        <v>2245</v>
      </c>
      <c r="N51" s="14">
        <f t="shared" si="2"/>
        <v>3503.736281471917</v>
      </c>
      <c r="P51"/>
      <c r="Q51"/>
      <c r="S51"/>
      <c r="T51"/>
      <c r="V51"/>
      <c r="W51"/>
      <c r="Y51"/>
      <c r="Z51"/>
      <c r="AB51"/>
      <c r="AC51"/>
      <c r="AE51"/>
      <c r="AF51"/>
    </row>
    <row r="52" spans="1:32" ht="15" customHeight="1">
      <c r="A52" s="68">
        <v>15</v>
      </c>
      <c r="B52" s="63" t="s">
        <v>126</v>
      </c>
      <c r="C52" s="57" t="s">
        <v>23</v>
      </c>
      <c r="D52" s="63">
        <v>8.79</v>
      </c>
      <c r="E52" s="41">
        <f>'Process Controls'!$F76</f>
        <v>0.658841778697001</v>
      </c>
      <c r="F52" s="41"/>
      <c r="G52" s="14">
        <v>2089</v>
      </c>
      <c r="H52" s="14">
        <f t="shared" si="0"/>
        <v>3170.715743211427</v>
      </c>
      <c r="I52" s="22"/>
      <c r="J52" s="18">
        <v>1632</v>
      </c>
      <c r="K52" s="14">
        <f t="shared" si="1"/>
        <v>2477.0742426620627</v>
      </c>
      <c r="L52" s="22"/>
      <c r="M52" s="18">
        <v>2345</v>
      </c>
      <c r="N52" s="14">
        <f t="shared" si="2"/>
        <v>3559.276408727045</v>
      </c>
      <c r="P52"/>
      <c r="Q52"/>
      <c r="S52"/>
      <c r="T52"/>
      <c r="V52"/>
      <c r="W52"/>
      <c r="Y52"/>
      <c r="Z52"/>
      <c r="AB52"/>
      <c r="AC52"/>
      <c r="AE52"/>
      <c r="AF52"/>
    </row>
    <row r="53" spans="1:32" ht="15" customHeight="1">
      <c r="A53" s="68">
        <v>16</v>
      </c>
      <c r="B53" s="63" t="s">
        <v>127</v>
      </c>
      <c r="C53" s="57" t="s">
        <v>24</v>
      </c>
      <c r="D53" s="63">
        <v>8.31</v>
      </c>
      <c r="E53" s="41">
        <f>'Process Controls'!$F77</f>
        <v>0.6446742502585315</v>
      </c>
      <c r="F53" s="41"/>
      <c r="G53" s="14">
        <v>1975</v>
      </c>
      <c r="H53" s="14">
        <f t="shared" si="0"/>
        <v>3063.5627205646456</v>
      </c>
      <c r="I53" s="22"/>
      <c r="J53" s="18">
        <v>1598</v>
      </c>
      <c r="K53" s="14">
        <f t="shared" si="1"/>
        <v>2478.771254411293</v>
      </c>
      <c r="L53" s="22"/>
      <c r="M53" s="18">
        <v>2156</v>
      </c>
      <c r="N53" s="14">
        <f t="shared" si="2"/>
        <v>3344.324671158165</v>
      </c>
      <c r="P53"/>
      <c r="Q53"/>
      <c r="S53"/>
      <c r="T53"/>
      <c r="V53"/>
      <c r="W53"/>
      <c r="Y53"/>
      <c r="Z53"/>
      <c r="AB53"/>
      <c r="AC53"/>
      <c r="AE53"/>
      <c r="AF53"/>
    </row>
    <row r="54" spans="16:32" ht="15" customHeight="1">
      <c r="P54"/>
      <c r="Q54"/>
      <c r="S54"/>
      <c r="T54"/>
      <c r="V54"/>
      <c r="W54"/>
      <c r="Y54"/>
      <c r="Z54"/>
      <c r="AB54"/>
      <c r="AC54"/>
      <c r="AE54"/>
      <c r="AF54"/>
    </row>
    <row r="55" spans="16:32" ht="15" customHeight="1">
      <c r="P55"/>
      <c r="Q55"/>
      <c r="S55"/>
      <c r="T55"/>
      <c r="V55"/>
      <c r="W55"/>
      <c r="Y55"/>
      <c r="Z55"/>
      <c r="AB55"/>
      <c r="AC55"/>
      <c r="AE55"/>
      <c r="AF55"/>
    </row>
    <row r="56" spans="16:32" ht="15" customHeight="1">
      <c r="P56"/>
      <c r="Q56"/>
      <c r="S56"/>
      <c r="T56"/>
      <c r="V56"/>
      <c r="W56"/>
      <c r="Y56"/>
      <c r="Z56"/>
      <c r="AB56"/>
      <c r="AC56"/>
      <c r="AE56"/>
      <c r="AF56"/>
    </row>
    <row r="57" spans="16:32" ht="15" customHeight="1">
      <c r="P57"/>
      <c r="Q57"/>
      <c r="S57"/>
      <c r="T57"/>
      <c r="V57"/>
      <c r="W57"/>
      <c r="Y57"/>
      <c r="Z57"/>
      <c r="AB57"/>
      <c r="AC57"/>
      <c r="AE57"/>
      <c r="AF57"/>
    </row>
    <row r="58" spans="16:32" ht="15" customHeight="1">
      <c r="P58"/>
      <c r="Q58"/>
      <c r="S58"/>
      <c r="T58"/>
      <c r="V58"/>
      <c r="W58"/>
      <c r="Y58"/>
      <c r="Z58"/>
      <c r="AB58"/>
      <c r="AC58"/>
      <c r="AE58"/>
      <c r="AF58"/>
    </row>
    <row r="59" spans="16:32" ht="15" customHeight="1">
      <c r="P59"/>
      <c r="Q59"/>
      <c r="S59"/>
      <c r="T59"/>
      <c r="V59"/>
      <c r="W59"/>
      <c r="Y59"/>
      <c r="Z59"/>
      <c r="AB59"/>
      <c r="AC59"/>
      <c r="AE59"/>
      <c r="AF59"/>
    </row>
    <row r="60" spans="16:32" ht="15" customHeight="1">
      <c r="P60"/>
      <c r="Q60"/>
      <c r="S60"/>
      <c r="T60"/>
      <c r="V60"/>
      <c r="W60"/>
      <c r="Y60"/>
      <c r="Z60"/>
      <c r="AB60"/>
      <c r="AC60"/>
      <c r="AE60"/>
      <c r="AF60"/>
    </row>
    <row r="61" spans="16:32" ht="15" customHeight="1">
      <c r="P61"/>
      <c r="Q61"/>
      <c r="S61"/>
      <c r="T61"/>
      <c r="V61"/>
      <c r="W61"/>
      <c r="Y61"/>
      <c r="Z61"/>
      <c r="AB61"/>
      <c r="AC61"/>
      <c r="AE61"/>
      <c r="AF61"/>
    </row>
    <row r="62" spans="16:32" ht="15" customHeight="1">
      <c r="P62"/>
      <c r="Q62"/>
      <c r="S62"/>
      <c r="T62"/>
      <c r="V62"/>
      <c r="W62"/>
      <c r="Y62"/>
      <c r="Z62"/>
      <c r="AB62"/>
      <c r="AC62"/>
      <c r="AE62"/>
      <c r="AF62"/>
    </row>
    <row r="63" spans="16:32" ht="15" customHeight="1">
      <c r="P63"/>
      <c r="Q63"/>
      <c r="S63"/>
      <c r="T63"/>
      <c r="V63"/>
      <c r="W63"/>
      <c r="Y63"/>
      <c r="Z63"/>
      <c r="AB63"/>
      <c r="AC63"/>
      <c r="AE63"/>
      <c r="AF63"/>
    </row>
    <row r="64" spans="16:32" ht="15" customHeight="1">
      <c r="P64"/>
      <c r="Q64"/>
      <c r="S64"/>
      <c r="T64"/>
      <c r="V64"/>
      <c r="W64"/>
      <c r="Y64"/>
      <c r="Z64"/>
      <c r="AB64"/>
      <c r="AC64"/>
      <c r="AE64"/>
      <c r="AF64"/>
    </row>
    <row r="65" spans="16:32" ht="15" customHeight="1">
      <c r="P65"/>
      <c r="Q65"/>
      <c r="S65"/>
      <c r="T65"/>
      <c r="V65"/>
      <c r="W65"/>
      <c r="Y65"/>
      <c r="Z65"/>
      <c r="AB65"/>
      <c r="AC65"/>
      <c r="AE65"/>
      <c r="AF65"/>
    </row>
    <row r="66" spans="16:32" ht="15" customHeight="1">
      <c r="P66"/>
      <c r="Q66"/>
      <c r="S66"/>
      <c r="T66"/>
      <c r="V66"/>
      <c r="W66"/>
      <c r="Y66"/>
      <c r="Z66"/>
      <c r="AB66"/>
      <c r="AC66"/>
      <c r="AE66"/>
      <c r="AF66"/>
    </row>
    <row r="67" spans="16:32" ht="15" customHeight="1">
      <c r="P67"/>
      <c r="Q67"/>
      <c r="S67"/>
      <c r="T67"/>
      <c r="V67"/>
      <c r="W67"/>
      <c r="Y67"/>
      <c r="Z67"/>
      <c r="AB67"/>
      <c r="AC67"/>
      <c r="AE67"/>
      <c r="AF67"/>
    </row>
    <row r="68" spans="16:32" ht="15" customHeight="1">
      <c r="P68"/>
      <c r="Q68"/>
      <c r="S68"/>
      <c r="T68"/>
      <c r="V68"/>
      <c r="W68"/>
      <c r="Y68"/>
      <c r="Z68"/>
      <c r="AB68"/>
      <c r="AC68"/>
      <c r="AE68"/>
      <c r="AF68"/>
    </row>
    <row r="69" spans="16:32" ht="15" customHeight="1">
      <c r="P69"/>
      <c r="Q69"/>
      <c r="S69"/>
      <c r="T69"/>
      <c r="V69"/>
      <c r="W69"/>
      <c r="Y69"/>
      <c r="Z69"/>
      <c r="AB69"/>
      <c r="AC69"/>
      <c r="AE69"/>
      <c r="AF69"/>
    </row>
    <row r="70" spans="16:32" ht="15" customHeight="1">
      <c r="P70"/>
      <c r="Q70"/>
      <c r="S70"/>
      <c r="T70"/>
      <c r="V70"/>
      <c r="W70"/>
      <c r="Y70"/>
      <c r="Z70"/>
      <c r="AB70"/>
      <c r="AC70"/>
      <c r="AE70"/>
      <c r="AF70"/>
    </row>
    <row r="71" spans="16:32" ht="15" customHeight="1">
      <c r="P71"/>
      <c r="Q71"/>
      <c r="S71"/>
      <c r="T71"/>
      <c r="V71"/>
      <c r="W71"/>
      <c r="Y71"/>
      <c r="Z71"/>
      <c r="AB71"/>
      <c r="AC71"/>
      <c r="AE71"/>
      <c r="AF71"/>
    </row>
    <row r="72" spans="16:32" ht="15" customHeight="1">
      <c r="P72"/>
      <c r="Q72"/>
      <c r="S72"/>
      <c r="T72"/>
      <c r="V72"/>
      <c r="W72"/>
      <c r="Y72"/>
      <c r="Z72"/>
      <c r="AB72"/>
      <c r="AC72"/>
      <c r="AE72"/>
      <c r="AF72"/>
    </row>
    <row r="73" spans="16:32" ht="15" customHeight="1">
      <c r="P73"/>
      <c r="Q73"/>
      <c r="S73"/>
      <c r="T73"/>
      <c r="V73"/>
      <c r="W73"/>
      <c r="Y73"/>
      <c r="Z73"/>
      <c r="AB73"/>
      <c r="AC73"/>
      <c r="AE73"/>
      <c r="AF73"/>
    </row>
    <row r="74" spans="16:32" ht="15" customHeight="1">
      <c r="P74"/>
      <c r="Q74"/>
      <c r="S74"/>
      <c r="T74"/>
      <c r="V74"/>
      <c r="W74"/>
      <c r="Y74"/>
      <c r="Z74"/>
      <c r="AB74"/>
      <c r="AC74"/>
      <c r="AE74"/>
      <c r="AF74"/>
    </row>
    <row r="75" spans="16:32" ht="15" customHeight="1">
      <c r="P75"/>
      <c r="Q75"/>
      <c r="S75"/>
      <c r="T75"/>
      <c r="V75"/>
      <c r="W75"/>
      <c r="Y75"/>
      <c r="Z75"/>
      <c r="AB75"/>
      <c r="AC75"/>
      <c r="AE75"/>
      <c r="AF75"/>
    </row>
    <row r="76" spans="16:32" ht="15" customHeight="1">
      <c r="P76"/>
      <c r="Q76"/>
      <c r="S76"/>
      <c r="T76"/>
      <c r="V76"/>
      <c r="W76"/>
      <c r="Y76"/>
      <c r="Z76"/>
      <c r="AB76"/>
      <c r="AC76"/>
      <c r="AE76"/>
      <c r="AF76"/>
    </row>
    <row r="77" spans="16:32" ht="15" customHeight="1">
      <c r="P77"/>
      <c r="Q77"/>
      <c r="S77"/>
      <c r="T77"/>
      <c r="V77"/>
      <c r="W77"/>
      <c r="Y77"/>
      <c r="Z77"/>
      <c r="AB77"/>
      <c r="AC77"/>
      <c r="AE77"/>
      <c r="AF77"/>
    </row>
    <row r="78" spans="16:32" ht="15" customHeight="1">
      <c r="P78"/>
      <c r="Q78"/>
      <c r="S78"/>
      <c r="T78"/>
      <c r="V78"/>
      <c r="W78"/>
      <c r="Y78"/>
      <c r="Z78"/>
      <c r="AB78"/>
      <c r="AC78"/>
      <c r="AE78"/>
      <c r="AF78"/>
    </row>
    <row r="79" spans="16:32" ht="15" customHeight="1">
      <c r="P79"/>
      <c r="Q79"/>
      <c r="S79"/>
      <c r="T79"/>
      <c r="V79"/>
      <c r="W79"/>
      <c r="Y79"/>
      <c r="Z79"/>
      <c r="AB79"/>
      <c r="AC79"/>
      <c r="AE79"/>
      <c r="AF79"/>
    </row>
    <row r="80" spans="16:32" ht="15" customHeight="1">
      <c r="P80"/>
      <c r="Q80"/>
      <c r="S80"/>
      <c r="T80"/>
      <c r="V80"/>
      <c r="W80"/>
      <c r="Y80"/>
      <c r="Z80"/>
      <c r="AB80"/>
      <c r="AC80"/>
      <c r="AE80"/>
      <c r="AF80"/>
    </row>
    <row r="81" spans="16:32" ht="15" customHeight="1">
      <c r="P81"/>
      <c r="Q81"/>
      <c r="S81"/>
      <c r="T81"/>
      <c r="V81"/>
      <c r="W81"/>
      <c r="Y81"/>
      <c r="Z81"/>
      <c r="AB81"/>
      <c r="AC81"/>
      <c r="AE81"/>
      <c r="AF81"/>
    </row>
    <row r="82" spans="16:32" ht="15" customHeight="1">
      <c r="P82"/>
      <c r="Q82"/>
      <c r="S82"/>
      <c r="T82"/>
      <c r="V82"/>
      <c r="W82"/>
      <c r="Y82"/>
      <c r="Z82"/>
      <c r="AB82"/>
      <c r="AC82"/>
      <c r="AE82"/>
      <c r="AF82"/>
    </row>
    <row r="83" spans="16:32" ht="15" customHeight="1">
      <c r="P83"/>
      <c r="Q83"/>
      <c r="S83"/>
      <c r="T83"/>
      <c r="V83"/>
      <c r="W83"/>
      <c r="Y83"/>
      <c r="Z83"/>
      <c r="AB83"/>
      <c r="AC83"/>
      <c r="AE83"/>
      <c r="AF83"/>
    </row>
    <row r="84" spans="16:32" ht="15" customHeight="1">
      <c r="P84"/>
      <c r="Q84"/>
      <c r="S84"/>
      <c r="T84"/>
      <c r="V84"/>
      <c r="W84"/>
      <c r="Y84"/>
      <c r="Z84"/>
      <c r="AB84"/>
      <c r="AC84"/>
      <c r="AE84"/>
      <c r="AF84"/>
    </row>
    <row r="85" spans="16:32" ht="15" customHeight="1">
      <c r="P85"/>
      <c r="Q85"/>
      <c r="S85"/>
      <c r="T85"/>
      <c r="V85"/>
      <c r="W85"/>
      <c r="Y85"/>
      <c r="Z85"/>
      <c r="AB85"/>
      <c r="AC85"/>
      <c r="AE85"/>
      <c r="AF85"/>
    </row>
    <row r="86" spans="16:32" ht="15" customHeight="1">
      <c r="P86"/>
      <c r="Q86"/>
      <c r="S86"/>
      <c r="T86"/>
      <c r="V86"/>
      <c r="W86"/>
      <c r="Y86"/>
      <c r="Z86"/>
      <c r="AB86"/>
      <c r="AC86"/>
      <c r="AE86"/>
      <c r="AF86"/>
    </row>
    <row r="87" spans="16:32" ht="15" customHeight="1">
      <c r="P87"/>
      <c r="Q87"/>
      <c r="S87"/>
      <c r="T87"/>
      <c r="V87"/>
      <c r="W87"/>
      <c r="Y87"/>
      <c r="Z87"/>
      <c r="AB87"/>
      <c r="AC87"/>
      <c r="AE87"/>
      <c r="AF87"/>
    </row>
    <row r="88" spans="16:32" ht="15" customHeight="1">
      <c r="P88"/>
      <c r="Q88"/>
      <c r="S88"/>
      <c r="T88"/>
      <c r="V88"/>
      <c r="W88"/>
      <c r="Y88"/>
      <c r="Z88"/>
      <c r="AB88"/>
      <c r="AC88"/>
      <c r="AE88"/>
      <c r="AF88"/>
    </row>
    <row r="89" spans="16:32" ht="15" customHeight="1">
      <c r="P89"/>
      <c r="Q89"/>
      <c r="S89"/>
      <c r="T89"/>
      <c r="V89"/>
      <c r="W89"/>
      <c r="Y89"/>
      <c r="Z89"/>
      <c r="AB89"/>
      <c r="AC89"/>
      <c r="AE89"/>
      <c r="AF89"/>
    </row>
    <row r="90" spans="16:32" ht="15" customHeight="1">
      <c r="P90"/>
      <c r="Q90"/>
      <c r="S90"/>
      <c r="T90"/>
      <c r="V90"/>
      <c r="W90"/>
      <c r="Y90"/>
      <c r="Z90"/>
      <c r="AB90"/>
      <c r="AC90"/>
      <c r="AE90"/>
      <c r="AF90"/>
    </row>
    <row r="91" spans="16:32" ht="15" customHeight="1">
      <c r="P91"/>
      <c r="Q91"/>
      <c r="S91"/>
      <c r="T91"/>
      <c r="V91"/>
      <c r="W91"/>
      <c r="Y91"/>
      <c r="Z91"/>
      <c r="AB91"/>
      <c r="AC91"/>
      <c r="AE91"/>
      <c r="AF91"/>
    </row>
    <row r="92" spans="16:32" ht="15" customHeight="1">
      <c r="P92"/>
      <c r="Q92"/>
      <c r="S92"/>
      <c r="T92"/>
      <c r="V92"/>
      <c r="W92"/>
      <c r="Y92"/>
      <c r="Z92"/>
      <c r="AB92"/>
      <c r="AC92"/>
      <c r="AE92"/>
      <c r="AF92"/>
    </row>
    <row r="93" spans="16:32" ht="15" customHeight="1">
      <c r="P93"/>
      <c r="Q93"/>
      <c r="S93"/>
      <c r="T93"/>
      <c r="V93"/>
      <c r="W93"/>
      <c r="Y93"/>
      <c r="Z93"/>
      <c r="AB93"/>
      <c r="AC93"/>
      <c r="AE93"/>
      <c r="AF93"/>
    </row>
    <row r="94" spans="16:32" ht="15" customHeight="1">
      <c r="P94"/>
      <c r="Q94"/>
      <c r="S94"/>
      <c r="T94"/>
      <c r="V94"/>
      <c r="W94"/>
      <c r="Y94"/>
      <c r="Z94"/>
      <c r="AB94"/>
      <c r="AC94"/>
      <c r="AE94"/>
      <c r="AF94"/>
    </row>
    <row r="95" spans="16:32" ht="15" customHeight="1">
      <c r="P95"/>
      <c r="Q95"/>
      <c r="S95"/>
      <c r="T95"/>
      <c r="V95"/>
      <c r="W95"/>
      <c r="Y95"/>
      <c r="Z95"/>
      <c r="AB95"/>
      <c r="AC95"/>
      <c r="AE95"/>
      <c r="AF95"/>
    </row>
    <row r="96" spans="16:32" ht="15" customHeight="1">
      <c r="P96"/>
      <c r="Q96"/>
      <c r="S96"/>
      <c r="T96"/>
      <c r="V96"/>
      <c r="W96"/>
      <c r="Y96"/>
      <c r="Z96"/>
      <c r="AB96"/>
      <c r="AC96"/>
      <c r="AE96"/>
      <c r="AF96"/>
    </row>
    <row r="97" spans="16:32" ht="15" customHeight="1">
      <c r="P97"/>
      <c r="Q97"/>
      <c r="S97"/>
      <c r="T97"/>
      <c r="V97"/>
      <c r="W97"/>
      <c r="Y97"/>
      <c r="Z97"/>
      <c r="AB97"/>
      <c r="AC97"/>
      <c r="AE97"/>
      <c r="AF97"/>
    </row>
    <row r="98" spans="16:32" ht="15" customHeight="1">
      <c r="P98"/>
      <c r="Q98"/>
      <c r="S98"/>
      <c r="T98"/>
      <c r="V98"/>
      <c r="W98"/>
      <c r="Y98"/>
      <c r="Z98"/>
      <c r="AB98"/>
      <c r="AC98"/>
      <c r="AE98"/>
      <c r="AF98"/>
    </row>
    <row r="99" spans="16:32" ht="15" customHeight="1">
      <c r="P99"/>
      <c r="Q99"/>
      <c r="S99"/>
      <c r="T99"/>
      <c r="V99"/>
      <c r="W99"/>
      <c r="Y99"/>
      <c r="Z99"/>
      <c r="AB99"/>
      <c r="AC99"/>
      <c r="AE99"/>
      <c r="AF99"/>
    </row>
    <row r="100" spans="16:32" ht="15" customHeight="1">
      <c r="P100"/>
      <c r="Q100"/>
      <c r="S100"/>
      <c r="T100"/>
      <c r="V100"/>
      <c r="W100"/>
      <c r="Y100"/>
      <c r="Z100"/>
      <c r="AB100"/>
      <c r="AC100"/>
      <c r="AE100"/>
      <c r="AF100"/>
    </row>
    <row r="101" spans="16:32" ht="15" customHeight="1">
      <c r="P101"/>
      <c r="Q101"/>
      <c r="S101"/>
      <c r="T101"/>
      <c r="V101"/>
      <c r="W101"/>
      <c r="Y101"/>
      <c r="Z101"/>
      <c r="AB101"/>
      <c r="AC101"/>
      <c r="AE101"/>
      <c r="AF101"/>
    </row>
    <row r="102" spans="16:32" ht="15" customHeight="1">
      <c r="P102"/>
      <c r="Q102"/>
      <c r="S102"/>
      <c r="T102"/>
      <c r="V102"/>
      <c r="W102"/>
      <c r="Y102"/>
      <c r="Z102"/>
      <c r="AB102"/>
      <c r="AC102"/>
      <c r="AE102"/>
      <c r="AF102"/>
    </row>
    <row r="103" spans="16:32" ht="15" customHeight="1">
      <c r="P103"/>
      <c r="Q103"/>
      <c r="S103"/>
      <c r="T103"/>
      <c r="V103"/>
      <c r="W103"/>
      <c r="Y103"/>
      <c r="Z103"/>
      <c r="AB103"/>
      <c r="AC103"/>
      <c r="AE103"/>
      <c r="AF103"/>
    </row>
    <row r="104" spans="16:32" ht="15" customHeight="1">
      <c r="P104"/>
      <c r="Q104"/>
      <c r="S104"/>
      <c r="T104"/>
      <c r="V104"/>
      <c r="W104"/>
      <c r="Y104"/>
      <c r="Z104"/>
      <c r="AB104"/>
      <c r="AC104"/>
      <c r="AE104"/>
      <c r="AF104"/>
    </row>
    <row r="105" spans="16:32" ht="15" customHeight="1">
      <c r="P105"/>
      <c r="Q105"/>
      <c r="S105"/>
      <c r="T105"/>
      <c r="V105"/>
      <c r="W105"/>
      <c r="Y105"/>
      <c r="Z105"/>
      <c r="AB105"/>
      <c r="AC105"/>
      <c r="AE105"/>
      <c r="AF105"/>
    </row>
    <row r="106" spans="16:32" ht="15" customHeight="1">
      <c r="P106"/>
      <c r="Q106"/>
      <c r="S106"/>
      <c r="T106"/>
      <c r="V106"/>
      <c r="W106"/>
      <c r="Y106"/>
      <c r="Z106"/>
      <c r="AB106"/>
      <c r="AC106"/>
      <c r="AE106"/>
      <c r="AF106"/>
    </row>
    <row r="107" spans="16:32" ht="15" customHeight="1">
      <c r="P107"/>
      <c r="Q107"/>
      <c r="S107"/>
      <c r="T107"/>
      <c r="V107"/>
      <c r="W107"/>
      <c r="Y107"/>
      <c r="Z107"/>
      <c r="AB107"/>
      <c r="AC107"/>
      <c r="AE107"/>
      <c r="AF107"/>
    </row>
    <row r="108" spans="16:32" ht="15" customHeight="1">
      <c r="P108"/>
      <c r="Q108"/>
      <c r="S108"/>
      <c r="T108"/>
      <c r="V108"/>
      <c r="W108"/>
      <c r="Y108"/>
      <c r="Z108"/>
      <c r="AB108"/>
      <c r="AC108"/>
      <c r="AE108"/>
      <c r="AF108"/>
    </row>
    <row r="109" spans="16:32" ht="15" customHeight="1">
      <c r="P109"/>
      <c r="Q109"/>
      <c r="S109"/>
      <c r="T109"/>
      <c r="V109"/>
      <c r="W109"/>
      <c r="Y109"/>
      <c r="Z109"/>
      <c r="AB109"/>
      <c r="AC109"/>
      <c r="AE109"/>
      <c r="AF109"/>
    </row>
    <row r="110" spans="16:32" ht="15" customHeight="1">
      <c r="P110"/>
      <c r="Q110"/>
      <c r="S110"/>
      <c r="T110"/>
      <c r="V110"/>
      <c r="W110"/>
      <c r="Y110"/>
      <c r="Z110"/>
      <c r="AB110"/>
      <c r="AC110"/>
      <c r="AE110"/>
      <c r="AF110"/>
    </row>
    <row r="111" spans="16:32" ht="15" customHeight="1">
      <c r="P111"/>
      <c r="Q111"/>
      <c r="S111"/>
      <c r="T111"/>
      <c r="V111"/>
      <c r="W111"/>
      <c r="Y111"/>
      <c r="Z111"/>
      <c r="AB111"/>
      <c r="AC111"/>
      <c r="AE111"/>
      <c r="AF111"/>
    </row>
    <row r="112" spans="16:32" ht="15" customHeight="1">
      <c r="P112"/>
      <c r="Q112"/>
      <c r="S112"/>
      <c r="T112"/>
      <c r="V112"/>
      <c r="W112"/>
      <c r="Y112"/>
      <c r="Z112"/>
      <c r="AB112"/>
      <c r="AC112"/>
      <c r="AE112"/>
      <c r="AF112"/>
    </row>
    <row r="113" spans="16:32" ht="15" customHeight="1">
      <c r="P113"/>
      <c r="Q113"/>
      <c r="S113"/>
      <c r="T113"/>
      <c r="V113"/>
      <c r="W113"/>
      <c r="Y113"/>
      <c r="Z113"/>
      <c r="AB113"/>
      <c r="AC113"/>
      <c r="AE113"/>
      <c r="AF113"/>
    </row>
    <row r="114" spans="16:32" ht="15" customHeight="1">
      <c r="P114"/>
      <c r="Q114"/>
      <c r="S114"/>
      <c r="T114"/>
      <c r="V114"/>
      <c r="W114"/>
      <c r="Y114"/>
      <c r="Z114"/>
      <c r="AB114"/>
      <c r="AC114"/>
      <c r="AE114"/>
      <c r="AF114"/>
    </row>
    <row r="115" spans="16:32" ht="15" customHeight="1">
      <c r="P115"/>
      <c r="Q115"/>
      <c r="S115"/>
      <c r="T115"/>
      <c r="V115"/>
      <c r="W115"/>
      <c r="Y115"/>
      <c r="Z115"/>
      <c r="AB115"/>
      <c r="AC115"/>
      <c r="AE115"/>
      <c r="AF115"/>
    </row>
    <row r="116" spans="16:32" ht="15" customHeight="1">
      <c r="P116"/>
      <c r="Q116"/>
      <c r="S116"/>
      <c r="T116"/>
      <c r="V116"/>
      <c r="W116"/>
      <c r="Y116"/>
      <c r="Z116"/>
      <c r="AB116"/>
      <c r="AC116"/>
      <c r="AE116"/>
      <c r="AF116"/>
    </row>
    <row r="117" spans="16:32" ht="15" customHeight="1">
      <c r="P117"/>
      <c r="Q117"/>
      <c r="S117"/>
      <c r="T117"/>
      <c r="V117"/>
      <c r="W117"/>
      <c r="Y117"/>
      <c r="Z117"/>
      <c r="AB117"/>
      <c r="AC117"/>
      <c r="AE117"/>
      <c r="AF117"/>
    </row>
    <row r="118" spans="16:32" ht="15" customHeight="1">
      <c r="P118"/>
      <c r="Q118"/>
      <c r="S118"/>
      <c r="T118"/>
      <c r="V118"/>
      <c r="W118"/>
      <c r="Y118"/>
      <c r="Z118"/>
      <c r="AB118"/>
      <c r="AC118"/>
      <c r="AE118"/>
      <c r="AF118"/>
    </row>
    <row r="119" spans="16:32" ht="15" customHeight="1">
      <c r="P119"/>
      <c r="Q119"/>
      <c r="S119"/>
      <c r="T119"/>
      <c r="V119"/>
      <c r="W119"/>
      <c r="Y119"/>
      <c r="Z119"/>
      <c r="AB119"/>
      <c r="AC119"/>
      <c r="AE119"/>
      <c r="AF119"/>
    </row>
    <row r="120" spans="16:32" ht="15" customHeight="1">
      <c r="P120"/>
      <c r="Q120"/>
      <c r="S120"/>
      <c r="T120"/>
      <c r="V120"/>
      <c r="W120"/>
      <c r="Y120"/>
      <c r="Z120"/>
      <c r="AB120"/>
      <c r="AC120"/>
      <c r="AE120"/>
      <c r="AF120"/>
    </row>
    <row r="121" spans="16:32" ht="15" customHeight="1">
      <c r="P121"/>
      <c r="Q121"/>
      <c r="S121"/>
      <c r="T121"/>
      <c r="V121"/>
      <c r="W121"/>
      <c r="Y121"/>
      <c r="Z121"/>
      <c r="AB121"/>
      <c r="AC121"/>
      <c r="AE121"/>
      <c r="AF121"/>
    </row>
    <row r="122" spans="16:32" ht="15" customHeight="1">
      <c r="P122"/>
      <c r="Q122"/>
      <c r="S122"/>
      <c r="T122"/>
      <c r="V122"/>
      <c r="W122"/>
      <c r="Y122"/>
      <c r="Z122"/>
      <c r="AB122"/>
      <c r="AC122"/>
      <c r="AE122"/>
      <c r="AF122"/>
    </row>
    <row r="123" spans="16:32" ht="15" customHeight="1">
      <c r="P123"/>
      <c r="Q123"/>
      <c r="S123"/>
      <c r="T123"/>
      <c r="V123"/>
      <c r="W123"/>
      <c r="Y123"/>
      <c r="Z123"/>
      <c r="AB123"/>
      <c r="AC123"/>
      <c r="AE123"/>
      <c r="AF123"/>
    </row>
    <row r="124" spans="16:32" ht="15" customHeight="1">
      <c r="P124"/>
      <c r="Q124"/>
      <c r="S124"/>
      <c r="T124"/>
      <c r="V124"/>
      <c r="W124"/>
      <c r="Y124"/>
      <c r="Z124"/>
      <c r="AB124"/>
      <c r="AC124"/>
      <c r="AE124"/>
      <c r="AF124"/>
    </row>
    <row r="125" spans="16:32" ht="15" customHeight="1">
      <c r="P125"/>
      <c r="Q125"/>
      <c r="S125"/>
      <c r="T125"/>
      <c r="V125"/>
      <c r="W125"/>
      <c r="Y125"/>
      <c r="Z125"/>
      <c r="AB125"/>
      <c r="AC125"/>
      <c r="AE125"/>
      <c r="AF125"/>
    </row>
    <row r="126" spans="16:32" ht="15" customHeight="1">
      <c r="P126"/>
      <c r="Q126"/>
      <c r="S126"/>
      <c r="T126"/>
      <c r="V126"/>
      <c r="W126"/>
      <c r="Y126"/>
      <c r="Z126"/>
      <c r="AB126"/>
      <c r="AC126"/>
      <c r="AE126"/>
      <c r="AF126"/>
    </row>
    <row r="127" spans="16:32" ht="15" customHeight="1">
      <c r="P127"/>
      <c r="Q127"/>
      <c r="S127"/>
      <c r="T127"/>
      <c r="V127"/>
      <c r="W127"/>
      <c r="Y127"/>
      <c r="Z127"/>
      <c r="AB127"/>
      <c r="AC127"/>
      <c r="AE127"/>
      <c r="AF127"/>
    </row>
    <row r="128" spans="16:32" ht="15" customHeight="1">
      <c r="P128"/>
      <c r="Q128"/>
      <c r="S128"/>
      <c r="T128"/>
      <c r="V128"/>
      <c r="W128"/>
      <c r="Y128"/>
      <c r="Z128"/>
      <c r="AB128"/>
      <c r="AC128"/>
      <c r="AE128"/>
      <c r="AF128"/>
    </row>
    <row r="129" spans="16:32" ht="15" customHeight="1">
      <c r="P129"/>
      <c r="Q129"/>
      <c r="S129"/>
      <c r="T129"/>
      <c r="V129"/>
      <c r="W129"/>
      <c r="Y129"/>
      <c r="Z129"/>
      <c r="AB129"/>
      <c r="AC129"/>
      <c r="AE129"/>
      <c r="AF129"/>
    </row>
    <row r="130" spans="16:32" ht="15" customHeight="1">
      <c r="P130"/>
      <c r="Q130"/>
      <c r="S130"/>
      <c r="T130"/>
      <c r="V130"/>
      <c r="W130"/>
      <c r="Y130"/>
      <c r="Z130"/>
      <c r="AB130"/>
      <c r="AC130"/>
      <c r="AE130"/>
      <c r="AF130"/>
    </row>
    <row r="131" spans="16:32" ht="15" customHeight="1">
      <c r="P131"/>
      <c r="Q131"/>
      <c r="S131"/>
      <c r="T131"/>
      <c r="V131"/>
      <c r="W131"/>
      <c r="Y131"/>
      <c r="Z131"/>
      <c r="AB131"/>
      <c r="AC131"/>
      <c r="AE131"/>
      <c r="AF131"/>
    </row>
    <row r="132" spans="16:32" ht="15" customHeight="1">
      <c r="P132"/>
      <c r="Q132"/>
      <c r="S132"/>
      <c r="T132"/>
      <c r="V132"/>
      <c r="W132"/>
      <c r="Y132"/>
      <c r="Z132"/>
      <c r="AB132"/>
      <c r="AC132"/>
      <c r="AE132"/>
      <c r="AF132"/>
    </row>
    <row r="133" spans="16:32" ht="15" customHeight="1">
      <c r="P133"/>
      <c r="Q133"/>
      <c r="S133"/>
      <c r="T133"/>
      <c r="V133"/>
      <c r="W133"/>
      <c r="Y133"/>
      <c r="Z133"/>
      <c r="AB133"/>
      <c r="AC133"/>
      <c r="AE133"/>
      <c r="AF133"/>
    </row>
    <row r="134" spans="16:32" ht="15" customHeight="1">
      <c r="P134"/>
      <c r="Q134"/>
      <c r="S134"/>
      <c r="T134"/>
      <c r="V134"/>
      <c r="W134"/>
      <c r="Y134"/>
      <c r="Z134"/>
      <c r="AB134"/>
      <c r="AC134"/>
      <c r="AE134"/>
      <c r="AF134"/>
    </row>
    <row r="135" spans="16:32" ht="15" customHeight="1">
      <c r="P135"/>
      <c r="Q135"/>
      <c r="S135"/>
      <c r="T135"/>
      <c r="V135"/>
      <c r="W135"/>
      <c r="Y135"/>
      <c r="Z135"/>
      <c r="AB135"/>
      <c r="AC135"/>
      <c r="AE135"/>
      <c r="AF135"/>
    </row>
    <row r="136" spans="16:32" ht="15" customHeight="1">
      <c r="P136"/>
      <c r="Q136"/>
      <c r="S136"/>
      <c r="T136"/>
      <c r="V136"/>
      <c r="W136"/>
      <c r="Y136"/>
      <c r="Z136"/>
      <c r="AB136"/>
      <c r="AC136"/>
      <c r="AE136"/>
      <c r="AF136"/>
    </row>
    <row r="137" spans="16:32" ht="15" customHeight="1">
      <c r="P137"/>
      <c r="Q137"/>
      <c r="S137"/>
      <c r="T137"/>
      <c r="V137"/>
      <c r="W137"/>
      <c r="Y137"/>
      <c r="Z137"/>
      <c r="AB137"/>
      <c r="AC137"/>
      <c r="AE137"/>
      <c r="AF137"/>
    </row>
    <row r="138" spans="16:32" ht="15" customHeight="1">
      <c r="P138"/>
      <c r="Q138"/>
      <c r="S138"/>
      <c r="T138"/>
      <c r="V138"/>
      <c r="W138"/>
      <c r="Y138"/>
      <c r="Z138"/>
      <c r="AB138"/>
      <c r="AC138"/>
      <c r="AE138"/>
      <c r="AF138"/>
    </row>
    <row r="139" spans="16:32" ht="15" customHeight="1">
      <c r="P139"/>
      <c r="Q139"/>
      <c r="S139"/>
      <c r="T139"/>
      <c r="V139"/>
      <c r="W139"/>
      <c r="Y139"/>
      <c r="Z139"/>
      <c r="AB139"/>
      <c r="AC139"/>
      <c r="AE139"/>
      <c r="AF139"/>
    </row>
    <row r="140" spans="16:32" ht="15" customHeight="1">
      <c r="P140"/>
      <c r="Q140"/>
      <c r="S140"/>
      <c r="T140"/>
      <c r="V140"/>
      <c r="W140"/>
      <c r="Y140"/>
      <c r="Z140"/>
      <c r="AB140"/>
      <c r="AC140"/>
      <c r="AE140"/>
      <c r="AF140"/>
    </row>
    <row r="141" spans="16:32" ht="15" customHeight="1">
      <c r="P141"/>
      <c r="Q141"/>
      <c r="S141"/>
      <c r="T141"/>
      <c r="V141"/>
      <c r="W141"/>
      <c r="Y141"/>
      <c r="Z141"/>
      <c r="AB141"/>
      <c r="AC141"/>
      <c r="AE141"/>
      <c r="AF141"/>
    </row>
    <row r="142" spans="16:32" ht="15" customHeight="1">
      <c r="P142"/>
      <c r="Q142"/>
      <c r="S142"/>
      <c r="T142"/>
      <c r="V142"/>
      <c r="W142"/>
      <c r="Y142"/>
      <c r="Z142"/>
      <c r="AB142"/>
      <c r="AC142"/>
      <c r="AE142"/>
      <c r="AF142"/>
    </row>
    <row r="143" spans="16:32" ht="15" customHeight="1">
      <c r="P143"/>
      <c r="Q143"/>
      <c r="S143"/>
      <c r="T143"/>
      <c r="V143"/>
      <c r="W143"/>
      <c r="Y143"/>
      <c r="Z143"/>
      <c r="AB143"/>
      <c r="AC143"/>
      <c r="AE143"/>
      <c r="AF143"/>
    </row>
    <row r="144" spans="16:32" ht="15" customHeight="1">
      <c r="P144"/>
      <c r="Q144"/>
      <c r="S144"/>
      <c r="T144"/>
      <c r="V144"/>
      <c r="W144"/>
      <c r="Y144"/>
      <c r="Z144"/>
      <c r="AB144"/>
      <c r="AC144"/>
      <c r="AE144"/>
      <c r="AF144"/>
    </row>
    <row r="145" spans="16:32" ht="15" customHeight="1">
      <c r="P145"/>
      <c r="Q145"/>
      <c r="S145"/>
      <c r="T145"/>
      <c r="V145"/>
      <c r="W145"/>
      <c r="Y145"/>
      <c r="Z145"/>
      <c r="AB145"/>
      <c r="AC145"/>
      <c r="AE145"/>
      <c r="AF145"/>
    </row>
    <row r="146" spans="16:32" ht="15" customHeight="1">
      <c r="P146"/>
      <c r="Q146"/>
      <c r="S146"/>
      <c r="T146"/>
      <c r="V146"/>
      <c r="W146"/>
      <c r="Y146"/>
      <c r="Z146"/>
      <c r="AB146"/>
      <c r="AC146"/>
      <c r="AE146"/>
      <c r="AF146"/>
    </row>
    <row r="147" spans="16:32" ht="15" customHeight="1">
      <c r="P147"/>
      <c r="Q147"/>
      <c r="S147"/>
      <c r="T147"/>
      <c r="V147"/>
      <c r="W147"/>
      <c r="Y147"/>
      <c r="Z147"/>
      <c r="AB147"/>
      <c r="AC147"/>
      <c r="AE147"/>
      <c r="AF147"/>
    </row>
    <row r="148" spans="16:32" ht="15" customHeight="1">
      <c r="P148"/>
      <c r="Q148"/>
      <c r="S148"/>
      <c r="T148"/>
      <c r="V148"/>
      <c r="W148"/>
      <c r="Y148"/>
      <c r="Z148"/>
      <c r="AB148"/>
      <c r="AC148"/>
      <c r="AE148"/>
      <c r="AF148"/>
    </row>
    <row r="149" spans="16:32" ht="15" customHeight="1">
      <c r="P149"/>
      <c r="Q149"/>
      <c r="S149"/>
      <c r="T149"/>
      <c r="V149"/>
      <c r="W149"/>
      <c r="Y149"/>
      <c r="Z149"/>
      <c r="AB149"/>
      <c r="AC149"/>
      <c r="AE149"/>
      <c r="AF149"/>
    </row>
    <row r="150" spans="16:32" ht="15" customHeight="1">
      <c r="P150"/>
      <c r="Q150"/>
      <c r="S150"/>
      <c r="T150"/>
      <c r="V150"/>
      <c r="W150"/>
      <c r="Y150"/>
      <c r="Z150"/>
      <c r="AB150"/>
      <c r="AC150"/>
      <c r="AE150"/>
      <c r="AF150"/>
    </row>
    <row r="151" spans="16:32" ht="15" customHeight="1">
      <c r="P151"/>
      <c r="Q151"/>
      <c r="S151"/>
      <c r="T151"/>
      <c r="V151"/>
      <c r="W151"/>
      <c r="Y151"/>
      <c r="Z151"/>
      <c r="AB151"/>
      <c r="AC151"/>
      <c r="AE151"/>
      <c r="AF151"/>
    </row>
    <row r="152" spans="16:32" ht="15" customHeight="1">
      <c r="P152"/>
      <c r="Q152"/>
      <c r="S152"/>
      <c r="T152"/>
      <c r="V152"/>
      <c r="W152"/>
      <c r="Y152"/>
      <c r="Z152"/>
      <c r="AB152"/>
      <c r="AC152"/>
      <c r="AE152"/>
      <c r="AF152"/>
    </row>
    <row r="153" spans="16:32" ht="15" customHeight="1">
      <c r="P153"/>
      <c r="Q153"/>
      <c r="S153"/>
      <c r="T153"/>
      <c r="V153"/>
      <c r="W153"/>
      <c r="Y153"/>
      <c r="Z153"/>
      <c r="AB153"/>
      <c r="AC153"/>
      <c r="AE153"/>
      <c r="AF153"/>
    </row>
    <row r="154" spans="16:32" ht="15" customHeight="1">
      <c r="P154"/>
      <c r="Q154"/>
      <c r="S154"/>
      <c r="T154"/>
      <c r="V154"/>
      <c r="W154"/>
      <c r="Y154"/>
      <c r="Z154"/>
      <c r="AB154"/>
      <c r="AC154"/>
      <c r="AE154"/>
      <c r="AF154"/>
    </row>
    <row r="155" spans="16:32" ht="15" customHeight="1">
      <c r="P155"/>
      <c r="Q155"/>
      <c r="S155"/>
      <c r="T155"/>
      <c r="V155"/>
      <c r="W155"/>
      <c r="Y155"/>
      <c r="Z155"/>
      <c r="AB155"/>
      <c r="AC155"/>
      <c r="AE155"/>
      <c r="AF155"/>
    </row>
    <row r="156" spans="16:32" ht="15" customHeight="1">
      <c r="P156"/>
      <c r="Q156"/>
      <c r="S156"/>
      <c r="T156"/>
      <c r="V156"/>
      <c r="W156"/>
      <c r="Y156"/>
      <c r="Z156"/>
      <c r="AB156"/>
      <c r="AC156"/>
      <c r="AE156"/>
      <c r="AF156"/>
    </row>
    <row r="157" spans="16:32" ht="15" customHeight="1">
      <c r="P157"/>
      <c r="Q157"/>
      <c r="S157"/>
      <c r="T157"/>
      <c r="V157"/>
      <c r="W157"/>
      <c r="Y157"/>
      <c r="Z157"/>
      <c r="AB157"/>
      <c r="AC157"/>
      <c r="AE157"/>
      <c r="AF157"/>
    </row>
    <row r="158" spans="16:32" ht="15" customHeight="1">
      <c r="P158"/>
      <c r="Q158"/>
      <c r="S158"/>
      <c r="T158"/>
      <c r="V158"/>
      <c r="W158"/>
      <c r="Y158"/>
      <c r="Z158"/>
      <c r="AB158"/>
      <c r="AC158"/>
      <c r="AE158"/>
      <c r="AF158"/>
    </row>
    <row r="159" spans="16:32" ht="15" customHeight="1">
      <c r="P159"/>
      <c r="Q159"/>
      <c r="S159"/>
      <c r="T159"/>
      <c r="V159"/>
      <c r="W159"/>
      <c r="Y159"/>
      <c r="Z159"/>
      <c r="AB159"/>
      <c r="AC159"/>
      <c r="AE159"/>
      <c r="AF159"/>
    </row>
    <row r="160" spans="16:32" ht="15" customHeight="1">
      <c r="P160"/>
      <c r="Q160"/>
      <c r="S160"/>
      <c r="T160"/>
      <c r="V160"/>
      <c r="W160"/>
      <c r="Y160"/>
      <c r="Z160"/>
      <c r="AB160"/>
      <c r="AC160"/>
      <c r="AE160"/>
      <c r="AF160"/>
    </row>
    <row r="161" spans="16:32" ht="15" customHeight="1">
      <c r="P161"/>
      <c r="Q161"/>
      <c r="S161"/>
      <c r="T161"/>
      <c r="V161"/>
      <c r="W161"/>
      <c r="Y161"/>
      <c r="Z161"/>
      <c r="AB161"/>
      <c r="AC161"/>
      <c r="AE161"/>
      <c r="AF161"/>
    </row>
    <row r="162" spans="16:32" ht="15" customHeight="1">
      <c r="P162"/>
      <c r="Q162"/>
      <c r="S162"/>
      <c r="T162"/>
      <c r="V162"/>
      <c r="W162"/>
      <c r="Y162"/>
      <c r="Z162"/>
      <c r="AB162"/>
      <c r="AC162"/>
      <c r="AE162"/>
      <c r="AF162"/>
    </row>
    <row r="163" spans="16:32" ht="15" customHeight="1">
      <c r="P163"/>
      <c r="Q163"/>
      <c r="S163"/>
      <c r="T163"/>
      <c r="V163"/>
      <c r="W163"/>
      <c r="Y163"/>
      <c r="Z163"/>
      <c r="AB163"/>
      <c r="AC163"/>
      <c r="AE163"/>
      <c r="AF163"/>
    </row>
    <row r="164" spans="16:32" ht="15" customHeight="1">
      <c r="P164"/>
      <c r="Q164"/>
      <c r="S164"/>
      <c r="T164"/>
      <c r="V164"/>
      <c r="W164"/>
      <c r="Y164"/>
      <c r="Z164"/>
      <c r="AB164"/>
      <c r="AC164"/>
      <c r="AE164"/>
      <c r="AF164"/>
    </row>
    <row r="165" spans="16:32" ht="15" customHeight="1">
      <c r="P165"/>
      <c r="Q165"/>
      <c r="S165"/>
      <c r="T165"/>
      <c r="V165"/>
      <c r="W165"/>
      <c r="Y165"/>
      <c r="Z165"/>
      <c r="AB165"/>
      <c r="AC165"/>
      <c r="AE165"/>
      <c r="AF165"/>
    </row>
    <row r="166" spans="16:32" ht="15" customHeight="1">
      <c r="P166"/>
      <c r="Q166"/>
      <c r="S166"/>
      <c r="T166"/>
      <c r="V166"/>
      <c r="W166"/>
      <c r="Y166"/>
      <c r="Z166"/>
      <c r="AB166"/>
      <c r="AC166"/>
      <c r="AE166"/>
      <c r="AF166"/>
    </row>
    <row r="167" spans="16:32" ht="15" customHeight="1">
      <c r="P167"/>
      <c r="Q167"/>
      <c r="S167"/>
      <c r="T167"/>
      <c r="V167"/>
      <c r="W167"/>
      <c r="Y167"/>
      <c r="Z167"/>
      <c r="AB167"/>
      <c r="AC167"/>
      <c r="AE167"/>
      <c r="AF167"/>
    </row>
    <row r="168" spans="16:32" ht="15" customHeight="1">
      <c r="P168"/>
      <c r="Q168"/>
      <c r="S168"/>
      <c r="T168"/>
      <c r="V168"/>
      <c r="W168"/>
      <c r="Y168"/>
      <c r="Z168"/>
      <c r="AB168"/>
      <c r="AC168"/>
      <c r="AE168"/>
      <c r="AF168"/>
    </row>
    <row r="169" spans="16:32" ht="15" customHeight="1">
      <c r="P169"/>
      <c r="Q169"/>
      <c r="S169"/>
      <c r="T169"/>
      <c r="V169"/>
      <c r="W169"/>
      <c r="Y169"/>
      <c r="Z169"/>
      <c r="AB169"/>
      <c r="AC169"/>
      <c r="AE169"/>
      <c r="AF169"/>
    </row>
    <row r="170" spans="16:32" ht="15" customHeight="1">
      <c r="P170"/>
      <c r="Q170"/>
      <c r="S170"/>
      <c r="T170"/>
      <c r="V170"/>
      <c r="W170"/>
      <c r="Y170"/>
      <c r="Z170"/>
      <c r="AB170"/>
      <c r="AC170"/>
      <c r="AE170"/>
      <c r="AF170"/>
    </row>
    <row r="171" spans="16:32" ht="15" customHeight="1">
      <c r="P171"/>
      <c r="Q171"/>
      <c r="S171"/>
      <c r="T171"/>
      <c r="V171"/>
      <c r="W171"/>
      <c r="Y171"/>
      <c r="Z171"/>
      <c r="AB171"/>
      <c r="AC171"/>
      <c r="AE171"/>
      <c r="AF171"/>
    </row>
    <row r="172" spans="16:32" ht="15" customHeight="1">
      <c r="P172"/>
      <c r="Q172"/>
      <c r="S172"/>
      <c r="T172"/>
      <c r="V172"/>
      <c r="W172"/>
      <c r="Y172"/>
      <c r="Z172"/>
      <c r="AB172"/>
      <c r="AC172"/>
      <c r="AE172"/>
      <c r="AF172"/>
    </row>
    <row r="173" spans="16:32" ht="15" customHeight="1">
      <c r="P173"/>
      <c r="Q173"/>
      <c r="S173"/>
      <c r="T173"/>
      <c r="V173"/>
      <c r="W173"/>
      <c r="Y173"/>
      <c r="Z173"/>
      <c r="AB173"/>
      <c r="AC173"/>
      <c r="AE173"/>
      <c r="AF173"/>
    </row>
    <row r="174" spans="16:32" ht="15" customHeight="1">
      <c r="P174"/>
      <c r="Q174"/>
      <c r="S174"/>
      <c r="T174"/>
      <c r="V174"/>
      <c r="W174"/>
      <c r="Y174"/>
      <c r="Z174"/>
      <c r="AB174"/>
      <c r="AC174"/>
      <c r="AE174"/>
      <c r="AF174"/>
    </row>
    <row r="175" spans="16:32" ht="15" customHeight="1">
      <c r="P175"/>
      <c r="Q175"/>
      <c r="S175"/>
      <c r="T175"/>
      <c r="V175"/>
      <c r="W175"/>
      <c r="Y175"/>
      <c r="Z175"/>
      <c r="AB175"/>
      <c r="AC175"/>
      <c r="AE175"/>
      <c r="AF175"/>
    </row>
    <row r="176" spans="16:32" ht="15" customHeight="1">
      <c r="P176"/>
      <c r="Q176"/>
      <c r="S176"/>
      <c r="T176"/>
      <c r="V176"/>
      <c r="W176"/>
      <c r="Y176"/>
      <c r="Z176"/>
      <c r="AB176"/>
      <c r="AC176"/>
      <c r="AE176"/>
      <c r="AF176"/>
    </row>
    <row r="177" spans="16:32" ht="15" customHeight="1">
      <c r="P177"/>
      <c r="Q177"/>
      <c r="S177"/>
      <c r="T177"/>
      <c r="V177"/>
      <c r="W177"/>
      <c r="Y177"/>
      <c r="Z177"/>
      <c r="AB177"/>
      <c r="AC177"/>
      <c r="AE177"/>
      <c r="AF177"/>
    </row>
    <row r="178" spans="16:32" ht="15" customHeight="1">
      <c r="P178"/>
      <c r="Q178"/>
      <c r="S178"/>
      <c r="T178"/>
      <c r="V178"/>
      <c r="W178"/>
      <c r="Y178"/>
      <c r="Z178"/>
      <c r="AB178"/>
      <c r="AC178"/>
      <c r="AE178"/>
      <c r="AF178"/>
    </row>
    <row r="179" spans="16:32" ht="15" customHeight="1">
      <c r="P179"/>
      <c r="Q179"/>
      <c r="S179"/>
      <c r="T179"/>
      <c r="V179"/>
      <c r="W179"/>
      <c r="Y179"/>
      <c r="Z179"/>
      <c r="AB179"/>
      <c r="AC179"/>
      <c r="AE179"/>
      <c r="AF179"/>
    </row>
    <row r="180" spans="16:32" ht="15" customHeight="1">
      <c r="P180"/>
      <c r="Q180"/>
      <c r="S180"/>
      <c r="T180"/>
      <c r="V180"/>
      <c r="W180"/>
      <c r="Y180"/>
      <c r="Z180"/>
      <c r="AB180"/>
      <c r="AC180"/>
      <c r="AE180"/>
      <c r="AF180"/>
    </row>
    <row r="181" spans="16:32" ht="15" customHeight="1">
      <c r="P181"/>
      <c r="Q181"/>
      <c r="S181"/>
      <c r="T181"/>
      <c r="V181"/>
      <c r="W181"/>
      <c r="Y181"/>
      <c r="Z181"/>
      <c r="AB181"/>
      <c r="AC181"/>
      <c r="AE181"/>
      <c r="AF181"/>
    </row>
    <row r="182" spans="16:32" ht="15" customHeight="1">
      <c r="P182"/>
      <c r="Q182"/>
      <c r="S182"/>
      <c r="T182"/>
      <c r="V182"/>
      <c r="W182"/>
      <c r="Y182"/>
      <c r="Z182"/>
      <c r="AB182"/>
      <c r="AC182"/>
      <c r="AE182"/>
      <c r="AF182"/>
    </row>
    <row r="183" spans="16:32" ht="15" customHeight="1">
      <c r="P183"/>
      <c r="Q183"/>
      <c r="S183"/>
      <c r="T183"/>
      <c r="V183"/>
      <c r="W183"/>
      <c r="Y183"/>
      <c r="Z183"/>
      <c r="AB183"/>
      <c r="AC183"/>
      <c r="AE183"/>
      <c r="AF183"/>
    </row>
    <row r="184" spans="16:32" ht="15" customHeight="1">
      <c r="P184"/>
      <c r="Q184"/>
      <c r="S184"/>
      <c r="T184"/>
      <c r="V184"/>
      <c r="W184"/>
      <c r="Y184"/>
      <c r="Z184"/>
      <c r="AB184"/>
      <c r="AC184"/>
      <c r="AE184"/>
      <c r="AF184"/>
    </row>
    <row r="185" spans="16:32" ht="15" customHeight="1">
      <c r="P185"/>
      <c r="Q185"/>
      <c r="S185"/>
      <c r="T185"/>
      <c r="V185"/>
      <c r="W185"/>
      <c r="Y185"/>
      <c r="Z185"/>
      <c r="AB185"/>
      <c r="AC185"/>
      <c r="AE185"/>
      <c r="AF185"/>
    </row>
    <row r="186" spans="16:32" ht="15" customHeight="1">
      <c r="P186"/>
      <c r="Q186"/>
      <c r="S186"/>
      <c r="T186"/>
      <c r="V186"/>
      <c r="W186"/>
      <c r="Y186"/>
      <c r="Z186"/>
      <c r="AB186"/>
      <c r="AC186"/>
      <c r="AE186"/>
      <c r="AF186"/>
    </row>
    <row r="187" spans="16:32" ht="15" customHeight="1">
      <c r="P187"/>
      <c r="Q187"/>
      <c r="S187"/>
      <c r="T187"/>
      <c r="V187"/>
      <c r="W187"/>
      <c r="Y187"/>
      <c r="Z187"/>
      <c r="AB187"/>
      <c r="AC187"/>
      <c r="AE187"/>
      <c r="AF187"/>
    </row>
    <row r="188" spans="16:32" ht="15" customHeight="1">
      <c r="P188"/>
      <c r="Q188"/>
      <c r="S188"/>
      <c r="T188"/>
      <c r="V188"/>
      <c r="W188"/>
      <c r="Y188"/>
      <c r="Z188"/>
      <c r="AB188"/>
      <c r="AC188"/>
      <c r="AE188"/>
      <c r="AF188"/>
    </row>
    <row r="189" spans="16:32" ht="15" customHeight="1">
      <c r="P189"/>
      <c r="Q189"/>
      <c r="S189"/>
      <c r="T189"/>
      <c r="V189"/>
      <c r="W189"/>
      <c r="Y189"/>
      <c r="Z189"/>
      <c r="AB189"/>
      <c r="AC189"/>
      <c r="AE189"/>
      <c r="AF189"/>
    </row>
    <row r="190" spans="16:32" ht="15" customHeight="1">
      <c r="P190"/>
      <c r="Q190"/>
      <c r="S190"/>
      <c r="T190"/>
      <c r="V190"/>
      <c r="W190"/>
      <c r="Y190"/>
      <c r="Z190"/>
      <c r="AB190"/>
      <c r="AC190"/>
      <c r="AE190"/>
      <c r="AF190"/>
    </row>
    <row r="191" spans="16:32" ht="15" customHeight="1">
      <c r="P191"/>
      <c r="Q191"/>
      <c r="S191"/>
      <c r="T191"/>
      <c r="V191"/>
      <c r="W191"/>
      <c r="Y191"/>
      <c r="Z191"/>
      <c r="AB191"/>
      <c r="AC191"/>
      <c r="AE191"/>
      <c r="AF191"/>
    </row>
    <row r="192" spans="16:32" ht="15" customHeight="1">
      <c r="P192"/>
      <c r="Q192"/>
      <c r="S192"/>
      <c r="T192"/>
      <c r="V192"/>
      <c r="W192"/>
      <c r="Y192"/>
      <c r="Z192"/>
      <c r="AB192"/>
      <c r="AC192"/>
      <c r="AE192"/>
      <c r="AF192"/>
    </row>
    <row r="193" spans="16:32" ht="15" customHeight="1">
      <c r="P193"/>
      <c r="Q193"/>
      <c r="S193"/>
      <c r="T193"/>
      <c r="V193"/>
      <c r="W193"/>
      <c r="Y193"/>
      <c r="Z193"/>
      <c r="AB193"/>
      <c r="AC193"/>
      <c r="AE193"/>
      <c r="AF193"/>
    </row>
    <row r="194" spans="16:32" ht="15" customHeight="1">
      <c r="P194"/>
      <c r="Q194"/>
      <c r="S194"/>
      <c r="T194"/>
      <c r="V194"/>
      <c r="W194"/>
      <c r="Y194"/>
      <c r="Z194"/>
      <c r="AB194"/>
      <c r="AC194"/>
      <c r="AE194"/>
      <c r="AF194"/>
    </row>
    <row r="195" spans="16:32" ht="15" customHeight="1">
      <c r="P195"/>
      <c r="Q195"/>
      <c r="S195"/>
      <c r="T195"/>
      <c r="V195"/>
      <c r="W195"/>
      <c r="Y195"/>
      <c r="Z195"/>
      <c r="AB195"/>
      <c r="AC195"/>
      <c r="AE195"/>
      <c r="AF195"/>
    </row>
    <row r="196" spans="16:32" ht="15" customHeight="1">
      <c r="P196"/>
      <c r="Q196"/>
      <c r="S196"/>
      <c r="T196"/>
      <c r="V196"/>
      <c r="W196"/>
      <c r="Y196"/>
      <c r="Z196"/>
      <c r="AB196"/>
      <c r="AC196"/>
      <c r="AE196"/>
      <c r="AF196"/>
    </row>
    <row r="197" spans="16:32" ht="15" customHeight="1">
      <c r="P197"/>
      <c r="Q197"/>
      <c r="S197"/>
      <c r="T197"/>
      <c r="V197"/>
      <c r="W197"/>
      <c r="Y197"/>
      <c r="Z197"/>
      <c r="AB197"/>
      <c r="AC197"/>
      <c r="AE197"/>
      <c r="AF197"/>
    </row>
    <row r="198" spans="16:32" ht="15" customHeight="1">
      <c r="P198"/>
      <c r="Q198"/>
      <c r="S198"/>
      <c r="T198"/>
      <c r="V198"/>
      <c r="W198"/>
      <c r="Y198"/>
      <c r="Z198"/>
      <c r="AB198"/>
      <c r="AC198"/>
      <c r="AE198"/>
      <c r="AF198"/>
    </row>
    <row r="199" spans="16:32" ht="15" customHeight="1">
      <c r="P199"/>
      <c r="Q199"/>
      <c r="S199"/>
      <c r="T199"/>
      <c r="V199"/>
      <c r="W199"/>
      <c r="Y199"/>
      <c r="Z199"/>
      <c r="AB199"/>
      <c r="AC199"/>
      <c r="AE199"/>
      <c r="AF199"/>
    </row>
    <row r="200" spans="16:32" ht="15" customHeight="1">
      <c r="P200"/>
      <c r="Q200"/>
      <c r="S200"/>
      <c r="T200"/>
      <c r="V200"/>
      <c r="W200"/>
      <c r="Y200"/>
      <c r="Z200"/>
      <c r="AB200"/>
      <c r="AC200"/>
      <c r="AE200"/>
      <c r="AF200"/>
    </row>
    <row r="201" spans="16:32" ht="15" customHeight="1">
      <c r="P201"/>
      <c r="Q201"/>
      <c r="S201"/>
      <c r="T201"/>
      <c r="V201"/>
      <c r="W201"/>
      <c r="Y201"/>
      <c r="Z201"/>
      <c r="AB201"/>
      <c r="AC201"/>
      <c r="AE201"/>
      <c r="AF201"/>
    </row>
    <row r="202" spans="16:32" ht="15" customHeight="1">
      <c r="P202"/>
      <c r="Q202"/>
      <c r="S202"/>
      <c r="T202"/>
      <c r="V202"/>
      <c r="W202"/>
      <c r="Y202"/>
      <c r="Z202"/>
      <c r="AB202"/>
      <c r="AC202"/>
      <c r="AE202"/>
      <c r="AF202"/>
    </row>
    <row r="203" spans="16:32" ht="15" customHeight="1">
      <c r="P203"/>
      <c r="Q203"/>
      <c r="S203"/>
      <c r="T203"/>
      <c r="V203"/>
      <c r="W203"/>
      <c r="Y203"/>
      <c r="Z203"/>
      <c r="AB203"/>
      <c r="AC203"/>
      <c r="AE203"/>
      <c r="AF203"/>
    </row>
    <row r="204" spans="16:32" ht="15" customHeight="1">
      <c r="P204"/>
      <c r="Q204"/>
      <c r="S204"/>
      <c r="T204"/>
      <c r="V204"/>
      <c r="W204"/>
      <c r="Y204"/>
      <c r="Z204"/>
      <c r="AB204"/>
      <c r="AC204"/>
      <c r="AE204"/>
      <c r="AF204"/>
    </row>
    <row r="205" spans="16:32" ht="15" customHeight="1">
      <c r="P205"/>
      <c r="Q205"/>
      <c r="S205"/>
      <c r="T205"/>
      <c r="V205"/>
      <c r="W205"/>
      <c r="Y205"/>
      <c r="Z205"/>
      <c r="AB205"/>
      <c r="AC205"/>
      <c r="AE205"/>
      <c r="AF205"/>
    </row>
    <row r="206" spans="16:32" ht="15" customHeight="1">
      <c r="P206"/>
      <c r="Q206"/>
      <c r="S206"/>
      <c r="T206"/>
      <c r="V206"/>
      <c r="W206"/>
      <c r="Y206"/>
      <c r="Z206"/>
      <c r="AB206"/>
      <c r="AC206"/>
      <c r="AE206"/>
      <c r="AF206"/>
    </row>
    <row r="207" spans="16:32" ht="15" customHeight="1">
      <c r="P207"/>
      <c r="Q207"/>
      <c r="S207"/>
      <c r="T207"/>
      <c r="V207"/>
      <c r="W207"/>
      <c r="Y207"/>
      <c r="Z207"/>
      <c r="AB207"/>
      <c r="AC207"/>
      <c r="AE207"/>
      <c r="AF207"/>
    </row>
    <row r="208" spans="16:32" ht="15" customHeight="1">
      <c r="P208"/>
      <c r="Q208"/>
      <c r="S208"/>
      <c r="T208"/>
      <c r="V208"/>
      <c r="W208"/>
      <c r="Y208"/>
      <c r="Z208"/>
      <c r="AB208"/>
      <c r="AC208"/>
      <c r="AE208"/>
      <c r="AF208"/>
    </row>
    <row r="209" spans="16:32" ht="15" customHeight="1">
      <c r="P209"/>
      <c r="Q209"/>
      <c r="S209"/>
      <c r="T209"/>
      <c r="V209"/>
      <c r="W209"/>
      <c r="Y209"/>
      <c r="Z209"/>
      <c r="AB209"/>
      <c r="AC209"/>
      <c r="AE209"/>
      <c r="AF209"/>
    </row>
    <row r="210" spans="16:32" ht="15" customHeight="1">
      <c r="P210"/>
      <c r="Q210"/>
      <c r="S210"/>
      <c r="T210"/>
      <c r="V210"/>
      <c r="W210"/>
      <c r="Y210"/>
      <c r="Z210"/>
      <c r="AB210"/>
      <c r="AC210"/>
      <c r="AE210"/>
      <c r="AF210"/>
    </row>
    <row r="211" spans="16:32" ht="15" customHeight="1">
      <c r="P211"/>
      <c r="Q211"/>
      <c r="S211"/>
      <c r="T211"/>
      <c r="V211"/>
      <c r="W211"/>
      <c r="Y211"/>
      <c r="Z211"/>
      <c r="AB211"/>
      <c r="AC211"/>
      <c r="AE211"/>
      <c r="AF211"/>
    </row>
    <row r="212" spans="16:32" ht="15" customHeight="1">
      <c r="P212"/>
      <c r="Q212"/>
      <c r="S212"/>
      <c r="T212"/>
      <c r="V212"/>
      <c r="W212"/>
      <c r="Y212"/>
      <c r="Z212"/>
      <c r="AB212"/>
      <c r="AC212"/>
      <c r="AE212"/>
      <c r="AF212"/>
    </row>
    <row r="213" spans="16:32" ht="15" customHeight="1">
      <c r="P213"/>
      <c r="Q213"/>
      <c r="S213"/>
      <c r="T213"/>
      <c r="V213"/>
      <c r="W213"/>
      <c r="Y213"/>
      <c r="Z213"/>
      <c r="AB213"/>
      <c r="AC213"/>
      <c r="AE213"/>
      <c r="AF213"/>
    </row>
    <row r="214" spans="16:32" ht="15" customHeight="1">
      <c r="P214"/>
      <c r="Q214"/>
      <c r="S214"/>
      <c r="T214"/>
      <c r="V214"/>
      <c r="W214"/>
      <c r="Y214"/>
      <c r="Z214"/>
      <c r="AB214"/>
      <c r="AC214"/>
      <c r="AE214"/>
      <c r="AF214"/>
    </row>
    <row r="215" spans="16:32" ht="15" customHeight="1">
      <c r="P215"/>
      <c r="Q215"/>
      <c r="S215"/>
      <c r="T215"/>
      <c r="V215"/>
      <c r="W215"/>
      <c r="Y215"/>
      <c r="Z215"/>
      <c r="AB215"/>
      <c r="AC215"/>
      <c r="AE215"/>
      <c r="AF215"/>
    </row>
    <row r="216" spans="16:32" ht="15" customHeight="1">
      <c r="P216"/>
      <c r="Q216"/>
      <c r="S216"/>
      <c r="T216"/>
      <c r="V216"/>
      <c r="W216"/>
      <c r="Y216"/>
      <c r="Z216"/>
      <c r="AB216"/>
      <c r="AC216"/>
      <c r="AE216"/>
      <c r="AF216"/>
    </row>
    <row r="217" spans="16:32" ht="15" customHeight="1">
      <c r="P217"/>
      <c r="Q217"/>
      <c r="S217"/>
      <c r="T217"/>
      <c r="V217"/>
      <c r="W217"/>
      <c r="Y217"/>
      <c r="Z217"/>
      <c r="AB217"/>
      <c r="AC217"/>
      <c r="AE217"/>
      <c r="AF217"/>
    </row>
    <row r="218" spans="16:32" ht="15" customHeight="1">
      <c r="P218"/>
      <c r="Q218"/>
      <c r="S218"/>
      <c r="T218"/>
      <c r="V218"/>
      <c r="W218"/>
      <c r="Y218"/>
      <c r="Z218"/>
      <c r="AB218"/>
      <c r="AC218"/>
      <c r="AE218"/>
      <c r="AF218"/>
    </row>
    <row r="219" spans="16:32" ht="15" customHeight="1">
      <c r="P219"/>
      <c r="Q219"/>
      <c r="S219"/>
      <c r="T219"/>
      <c r="V219"/>
      <c r="W219"/>
      <c r="Y219"/>
      <c r="Z219"/>
      <c r="AB219"/>
      <c r="AC219"/>
      <c r="AE219"/>
      <c r="AF219"/>
    </row>
    <row r="220" spans="16:32" ht="15" customHeight="1">
      <c r="P220"/>
      <c r="Q220"/>
      <c r="S220"/>
      <c r="T220"/>
      <c r="V220"/>
      <c r="W220"/>
      <c r="Y220"/>
      <c r="Z220"/>
      <c r="AB220"/>
      <c r="AC220"/>
      <c r="AE220"/>
      <c r="AF220"/>
    </row>
    <row r="221" spans="16:32" ht="15" customHeight="1">
      <c r="P221"/>
      <c r="Q221"/>
      <c r="S221"/>
      <c r="T221"/>
      <c r="V221"/>
      <c r="W221"/>
      <c r="Y221"/>
      <c r="Z221"/>
      <c r="AB221"/>
      <c r="AC221"/>
      <c r="AE221"/>
      <c r="AF221"/>
    </row>
    <row r="222" spans="16:32" ht="15" customHeight="1">
      <c r="P222"/>
      <c r="Q222"/>
      <c r="S222"/>
      <c r="T222"/>
      <c r="V222"/>
      <c r="W222"/>
      <c r="Y222"/>
      <c r="Z222"/>
      <c r="AB222"/>
      <c r="AC222"/>
      <c r="AE222"/>
      <c r="AF222"/>
    </row>
    <row r="223" spans="16:32" ht="15" customHeight="1">
      <c r="P223"/>
      <c r="Q223"/>
      <c r="S223"/>
      <c r="T223"/>
      <c r="V223"/>
      <c r="W223"/>
      <c r="Y223"/>
      <c r="Z223"/>
      <c r="AB223"/>
      <c r="AC223"/>
      <c r="AE223"/>
      <c r="AF223"/>
    </row>
    <row r="224" spans="16:32" ht="15" customHeight="1">
      <c r="P224"/>
      <c r="Q224"/>
      <c r="S224"/>
      <c r="T224"/>
      <c r="V224"/>
      <c r="W224"/>
      <c r="Y224"/>
      <c r="Z224"/>
      <c r="AB224"/>
      <c r="AC224"/>
      <c r="AE224"/>
      <c r="AF224"/>
    </row>
    <row r="225" spans="16:32" ht="15" customHeight="1">
      <c r="P225"/>
      <c r="Q225"/>
      <c r="S225"/>
      <c r="T225"/>
      <c r="V225"/>
      <c r="W225"/>
      <c r="Y225"/>
      <c r="Z225"/>
      <c r="AB225"/>
      <c r="AC225"/>
      <c r="AE225"/>
      <c r="AF225"/>
    </row>
    <row r="226" spans="16:32" ht="15" customHeight="1">
      <c r="P226"/>
      <c r="Q226"/>
      <c r="S226"/>
      <c r="T226"/>
      <c r="V226"/>
      <c r="W226"/>
      <c r="Y226"/>
      <c r="Z226"/>
      <c r="AB226"/>
      <c r="AC226"/>
      <c r="AE226"/>
      <c r="AF226"/>
    </row>
    <row r="227" spans="16:32" ht="15" customHeight="1">
      <c r="P227"/>
      <c r="Q227"/>
      <c r="S227"/>
      <c r="T227"/>
      <c r="V227"/>
      <c r="W227"/>
      <c r="Y227"/>
      <c r="Z227"/>
      <c r="AB227"/>
      <c r="AC227"/>
      <c r="AE227"/>
      <c r="AF227"/>
    </row>
    <row r="228" spans="16:32" ht="15" customHeight="1">
      <c r="P228"/>
      <c r="Q228"/>
      <c r="S228"/>
      <c r="T228"/>
      <c r="V228"/>
      <c r="W228"/>
      <c r="Y228"/>
      <c r="Z228"/>
      <c r="AB228"/>
      <c r="AC228"/>
      <c r="AE228"/>
      <c r="AF228"/>
    </row>
    <row r="229" spans="16:32" ht="15" customHeight="1">
      <c r="P229"/>
      <c r="Q229"/>
      <c r="S229"/>
      <c r="T229"/>
      <c r="V229"/>
      <c r="W229"/>
      <c r="Y229"/>
      <c r="Z229"/>
      <c r="AB229"/>
      <c r="AC229"/>
      <c r="AE229"/>
      <c r="AF229"/>
    </row>
    <row r="230" spans="16:32" ht="15" customHeight="1">
      <c r="P230"/>
      <c r="Q230"/>
      <c r="S230"/>
      <c r="T230"/>
      <c r="V230"/>
      <c r="W230"/>
      <c r="Y230"/>
      <c r="Z230"/>
      <c r="AB230"/>
      <c r="AC230"/>
      <c r="AE230"/>
      <c r="AF230"/>
    </row>
    <row r="231" spans="16:32" ht="15" customHeight="1">
      <c r="P231"/>
      <c r="Q231"/>
      <c r="S231"/>
      <c r="T231"/>
      <c r="V231"/>
      <c r="W231"/>
      <c r="Y231"/>
      <c r="Z231"/>
      <c r="AB231"/>
      <c r="AC231"/>
      <c r="AE231"/>
      <c r="AF231"/>
    </row>
    <row r="232" spans="16:32" ht="15" customHeight="1">
      <c r="P232"/>
      <c r="Q232"/>
      <c r="S232"/>
      <c r="T232"/>
      <c r="V232"/>
      <c r="W232"/>
      <c r="Y232"/>
      <c r="Z232"/>
      <c r="AB232"/>
      <c r="AC232"/>
      <c r="AE232"/>
      <c r="AF232"/>
    </row>
    <row r="233" spans="16:32" ht="15" customHeight="1">
      <c r="P233"/>
      <c r="Q233"/>
      <c r="S233"/>
      <c r="T233"/>
      <c r="V233"/>
      <c r="W233"/>
      <c r="Y233"/>
      <c r="Z233"/>
      <c r="AB233"/>
      <c r="AC233"/>
      <c r="AE233"/>
      <c r="AF233"/>
    </row>
    <row r="234" spans="16:32" ht="15" customHeight="1">
      <c r="P234"/>
      <c r="Q234"/>
      <c r="S234"/>
      <c r="T234"/>
      <c r="V234"/>
      <c r="W234"/>
      <c r="Y234"/>
      <c r="Z234"/>
      <c r="AB234"/>
      <c r="AC234"/>
      <c r="AE234"/>
      <c r="AF234"/>
    </row>
    <row r="235" spans="16:32" ht="15" customHeight="1">
      <c r="P235"/>
      <c r="Q235"/>
      <c r="S235"/>
      <c r="T235"/>
      <c r="V235"/>
      <c r="W235"/>
      <c r="Y235"/>
      <c r="Z235"/>
      <c r="AB235"/>
      <c r="AC235"/>
      <c r="AE235"/>
      <c r="AF235"/>
    </row>
    <row r="236" spans="16:32" ht="15" customHeight="1">
      <c r="P236"/>
      <c r="Q236"/>
      <c r="S236"/>
      <c r="T236"/>
      <c r="V236"/>
      <c r="W236"/>
      <c r="Y236"/>
      <c r="Z236"/>
      <c r="AB236"/>
      <c r="AC236"/>
      <c r="AE236"/>
      <c r="AF236"/>
    </row>
    <row r="237" spans="16:32" ht="15" customHeight="1">
      <c r="P237"/>
      <c r="Q237"/>
      <c r="S237"/>
      <c r="T237"/>
      <c r="V237"/>
      <c r="W237"/>
      <c r="Y237"/>
      <c r="Z237"/>
      <c r="AB237"/>
      <c r="AC237"/>
      <c r="AE237"/>
      <c r="AF237"/>
    </row>
    <row r="238" spans="16:32" ht="15" customHeight="1">
      <c r="P238"/>
      <c r="Q238"/>
      <c r="S238"/>
      <c r="T238"/>
      <c r="V238"/>
      <c r="W238"/>
      <c r="Y238"/>
      <c r="Z238"/>
      <c r="AB238"/>
      <c r="AC238"/>
      <c r="AE238"/>
      <c r="AF238"/>
    </row>
    <row r="239" spans="16:32" ht="15" customHeight="1">
      <c r="P239"/>
      <c r="Q239"/>
      <c r="S239"/>
      <c r="T239"/>
      <c r="V239"/>
      <c r="W239"/>
      <c r="Y239"/>
      <c r="Z239"/>
      <c r="AB239"/>
      <c r="AC239"/>
      <c r="AE239"/>
      <c r="AF239"/>
    </row>
    <row r="240" spans="16:32" ht="15" customHeight="1">
      <c r="P240"/>
      <c r="Q240"/>
      <c r="S240"/>
      <c r="T240"/>
      <c r="V240"/>
      <c r="W240"/>
      <c r="Y240"/>
      <c r="Z240"/>
      <c r="AB240"/>
      <c r="AC240"/>
      <c r="AE240"/>
      <c r="AF240"/>
    </row>
    <row r="241" spans="16:32" ht="15" customHeight="1">
      <c r="P241"/>
      <c r="Q241"/>
      <c r="S241"/>
      <c r="T241"/>
      <c r="V241"/>
      <c r="W241"/>
      <c r="Y241"/>
      <c r="Z241"/>
      <c r="AB241"/>
      <c r="AC241"/>
      <c r="AE241"/>
      <c r="AF241"/>
    </row>
    <row r="242" spans="16:32" ht="15" customHeight="1">
      <c r="P242"/>
      <c r="Q242"/>
      <c r="S242"/>
      <c r="T242"/>
      <c r="V242"/>
      <c r="W242"/>
      <c r="Y242"/>
      <c r="Z242"/>
      <c r="AB242"/>
      <c r="AC242"/>
      <c r="AE242"/>
      <c r="AF242"/>
    </row>
    <row r="243" spans="16:32" ht="15" customHeight="1">
      <c r="P243"/>
      <c r="Q243"/>
      <c r="S243"/>
      <c r="T243"/>
      <c r="V243"/>
      <c r="W243"/>
      <c r="Y243"/>
      <c r="Z243"/>
      <c r="AB243"/>
      <c r="AC243"/>
      <c r="AE243"/>
      <c r="AF243"/>
    </row>
    <row r="244" spans="16:32" ht="15" customHeight="1">
      <c r="P244"/>
      <c r="Q244"/>
      <c r="S244"/>
      <c r="T244"/>
      <c r="V244"/>
      <c r="W244"/>
      <c r="Y244"/>
      <c r="Z244"/>
      <c r="AB244"/>
      <c r="AC244"/>
      <c r="AE244"/>
      <c r="AF244"/>
    </row>
    <row r="245" spans="16:32" ht="15" customHeight="1">
      <c r="P245"/>
      <c r="Q245"/>
      <c r="S245"/>
      <c r="T245"/>
      <c r="V245"/>
      <c r="W245"/>
      <c r="Y245"/>
      <c r="Z245"/>
      <c r="AB245"/>
      <c r="AC245"/>
      <c r="AE245"/>
      <c r="AF245"/>
    </row>
    <row r="246" spans="16:32" ht="15" customHeight="1">
      <c r="P246"/>
      <c r="Q246"/>
      <c r="S246"/>
      <c r="T246"/>
      <c r="V246"/>
      <c r="W246"/>
      <c r="Y246"/>
      <c r="Z246"/>
      <c r="AB246"/>
      <c r="AC246"/>
      <c r="AE246"/>
      <c r="AF246"/>
    </row>
    <row r="247" spans="16:32" ht="15" customHeight="1">
      <c r="P247"/>
      <c r="Q247"/>
      <c r="S247"/>
      <c r="T247"/>
      <c r="V247"/>
      <c r="W247"/>
      <c r="Y247"/>
      <c r="Z247"/>
      <c r="AB247"/>
      <c r="AC247"/>
      <c r="AE247"/>
      <c r="AF247"/>
    </row>
    <row r="248" spans="16:32" ht="15" customHeight="1">
      <c r="P248"/>
      <c r="Q248"/>
      <c r="S248"/>
      <c r="T248"/>
      <c r="V248"/>
      <c r="W248"/>
      <c r="Y248"/>
      <c r="Z248"/>
      <c r="AB248"/>
      <c r="AC248"/>
      <c r="AE248"/>
      <c r="AF248"/>
    </row>
    <row r="249" spans="16:32" ht="15" customHeight="1">
      <c r="P249"/>
      <c r="Q249"/>
      <c r="S249"/>
      <c r="T249"/>
      <c r="V249"/>
      <c r="W249"/>
      <c r="Y249"/>
      <c r="Z249"/>
      <c r="AB249"/>
      <c r="AC249"/>
      <c r="AE249"/>
      <c r="AF249"/>
    </row>
    <row r="250" spans="16:32" ht="15" customHeight="1">
      <c r="P250"/>
      <c r="Q250"/>
      <c r="S250"/>
      <c r="T250"/>
      <c r="V250"/>
      <c r="W250"/>
      <c r="Y250"/>
      <c r="Z250"/>
      <c r="AB250"/>
      <c r="AC250"/>
      <c r="AE250"/>
      <c r="AF250"/>
    </row>
    <row r="251" spans="16:32" ht="15" customHeight="1">
      <c r="P251"/>
      <c r="Q251"/>
      <c r="S251"/>
      <c r="T251"/>
      <c r="V251"/>
      <c r="W251"/>
      <c r="Y251"/>
      <c r="Z251"/>
      <c r="AB251"/>
      <c r="AC251"/>
      <c r="AE251"/>
      <c r="AF251"/>
    </row>
    <row r="252" spans="16:32" ht="15" customHeight="1">
      <c r="P252"/>
      <c r="Q252"/>
      <c r="S252"/>
      <c r="T252"/>
      <c r="V252"/>
      <c r="W252"/>
      <c r="Y252"/>
      <c r="Z252"/>
      <c r="AB252"/>
      <c r="AC252"/>
      <c r="AE252"/>
      <c r="AF252"/>
    </row>
    <row r="253" spans="16:32" ht="15" customHeight="1">
      <c r="P253"/>
      <c r="Q253"/>
      <c r="S253"/>
      <c r="T253"/>
      <c r="V253"/>
      <c r="W253"/>
      <c r="Y253"/>
      <c r="Z253"/>
      <c r="AB253"/>
      <c r="AC253"/>
      <c r="AE253"/>
      <c r="AF253"/>
    </row>
    <row r="254" spans="16:32" ht="15" customHeight="1">
      <c r="P254"/>
      <c r="Q254"/>
      <c r="S254"/>
      <c r="T254"/>
      <c r="V254"/>
      <c r="W254"/>
      <c r="Y254"/>
      <c r="Z254"/>
      <c r="AB254"/>
      <c r="AC254"/>
      <c r="AE254"/>
      <c r="AF254"/>
    </row>
    <row r="255" spans="16:32" ht="15" customHeight="1">
      <c r="P255"/>
      <c r="Q255"/>
      <c r="S255"/>
      <c r="T255"/>
      <c r="V255"/>
      <c r="W255"/>
      <c r="Y255"/>
      <c r="Z255"/>
      <c r="AB255"/>
      <c r="AC255"/>
      <c r="AE255"/>
      <c r="AF255"/>
    </row>
    <row r="256" spans="16:32" ht="15" customHeight="1">
      <c r="P256"/>
      <c r="Q256"/>
      <c r="S256"/>
      <c r="T256"/>
      <c r="V256"/>
      <c r="W256"/>
      <c r="Y256"/>
      <c r="Z256"/>
      <c r="AB256"/>
      <c r="AC256"/>
      <c r="AE256"/>
      <c r="AF256"/>
    </row>
    <row r="257" spans="16:32" ht="15" customHeight="1">
      <c r="P257"/>
      <c r="Q257"/>
      <c r="S257"/>
      <c r="T257"/>
      <c r="V257"/>
      <c r="W257"/>
      <c r="Y257"/>
      <c r="Z257"/>
      <c r="AB257"/>
      <c r="AC257"/>
      <c r="AE257"/>
      <c r="AF257"/>
    </row>
    <row r="258" spans="16:32" ht="15" customHeight="1">
      <c r="P258"/>
      <c r="Q258"/>
      <c r="S258"/>
      <c r="T258"/>
      <c r="V258"/>
      <c r="W258"/>
      <c r="Y258"/>
      <c r="Z258"/>
      <c r="AB258"/>
      <c r="AC258"/>
      <c r="AE258"/>
      <c r="AF258"/>
    </row>
    <row r="259" spans="16:32" ht="15" customHeight="1">
      <c r="P259"/>
      <c r="Q259"/>
      <c r="S259"/>
      <c r="T259"/>
      <c r="V259"/>
      <c r="W259"/>
      <c r="Y259"/>
      <c r="Z259"/>
      <c r="AB259"/>
      <c r="AC259"/>
      <c r="AE259"/>
      <c r="AF259"/>
    </row>
    <row r="260" spans="16:32" ht="15" customHeight="1">
      <c r="P260"/>
      <c r="Q260"/>
      <c r="S260"/>
      <c r="T260"/>
      <c r="V260"/>
      <c r="W260"/>
      <c r="Y260"/>
      <c r="Z260"/>
      <c r="AB260"/>
      <c r="AC260"/>
      <c r="AE260"/>
      <c r="AF260"/>
    </row>
    <row r="261" spans="16:32" ht="15" customHeight="1">
      <c r="P261"/>
      <c r="Q261"/>
      <c r="S261"/>
      <c r="T261"/>
      <c r="V261"/>
      <c r="W261"/>
      <c r="Y261"/>
      <c r="Z261"/>
      <c r="AB261"/>
      <c r="AC261"/>
      <c r="AE261"/>
      <c r="AF261"/>
    </row>
    <row r="262" spans="16:32" ht="15" customHeight="1">
      <c r="P262"/>
      <c r="Q262"/>
      <c r="S262"/>
      <c r="T262"/>
      <c r="V262"/>
      <c r="W262"/>
      <c r="Y262"/>
      <c r="Z262"/>
      <c r="AB262"/>
      <c r="AC262"/>
      <c r="AE262"/>
      <c r="AF262"/>
    </row>
    <row r="263" spans="16:32" ht="15" customHeight="1">
      <c r="P263"/>
      <c r="Q263"/>
      <c r="S263"/>
      <c r="T263"/>
      <c r="V263"/>
      <c r="W263"/>
      <c r="Y263"/>
      <c r="Z263"/>
      <c r="AB263"/>
      <c r="AC263"/>
      <c r="AE263"/>
      <c r="AF263"/>
    </row>
    <row r="264" spans="16:32" ht="15" customHeight="1">
      <c r="P264"/>
      <c r="Q264"/>
      <c r="S264"/>
      <c r="T264"/>
      <c r="V264"/>
      <c r="W264"/>
      <c r="Y264"/>
      <c r="Z264"/>
      <c r="AB264"/>
      <c r="AC264"/>
      <c r="AE264"/>
      <c r="AF264"/>
    </row>
    <row r="265" spans="16:32" ht="15" customHeight="1">
      <c r="P265"/>
      <c r="Q265"/>
      <c r="S265"/>
      <c r="T265"/>
      <c r="V265"/>
      <c r="W265"/>
      <c r="Y265"/>
      <c r="Z265"/>
      <c r="AB265"/>
      <c r="AC265"/>
      <c r="AE265"/>
      <c r="AF265"/>
    </row>
    <row r="266" spans="16:32" ht="15" customHeight="1">
      <c r="P266"/>
      <c r="Q266"/>
      <c r="S266"/>
      <c r="T266"/>
      <c r="V266"/>
      <c r="W266"/>
      <c r="Y266"/>
      <c r="Z266"/>
      <c r="AB266"/>
      <c r="AC266"/>
      <c r="AE266"/>
      <c r="AF266"/>
    </row>
    <row r="267" spans="16:32" ht="15" customHeight="1">
      <c r="P267"/>
      <c r="Q267"/>
      <c r="S267"/>
      <c r="T267"/>
      <c r="V267"/>
      <c r="W267"/>
      <c r="Y267"/>
      <c r="Z267"/>
      <c r="AB267"/>
      <c r="AC267"/>
      <c r="AE267"/>
      <c r="AF267"/>
    </row>
    <row r="268" spans="16:32" ht="15" customHeight="1">
      <c r="P268"/>
      <c r="Q268"/>
      <c r="S268"/>
      <c r="T268"/>
      <c r="V268"/>
      <c r="W268"/>
      <c r="Y268"/>
      <c r="Z268"/>
      <c r="AB268"/>
      <c r="AC268"/>
      <c r="AE268"/>
      <c r="AF268"/>
    </row>
    <row r="269" spans="16:32" ht="15" customHeight="1">
      <c r="P269"/>
      <c r="Q269"/>
      <c r="S269"/>
      <c r="T269"/>
      <c r="V269"/>
      <c r="W269"/>
      <c r="Y269"/>
      <c r="Z269"/>
      <c r="AB269"/>
      <c r="AC269"/>
      <c r="AE269"/>
      <c r="AF269"/>
    </row>
    <row r="270" spans="16:32" ht="15" customHeight="1">
      <c r="P270"/>
      <c r="Q270"/>
      <c r="S270"/>
      <c r="T270"/>
      <c r="V270"/>
      <c r="W270"/>
      <c r="Y270"/>
      <c r="Z270"/>
      <c r="AB270"/>
      <c r="AC270"/>
      <c r="AE270"/>
      <c r="AF270"/>
    </row>
    <row r="271" spans="16:32" ht="15" customHeight="1">
      <c r="P271"/>
      <c r="Q271"/>
      <c r="S271"/>
      <c r="T271"/>
      <c r="V271"/>
      <c r="W271"/>
      <c r="Y271"/>
      <c r="Z271"/>
      <c r="AB271"/>
      <c r="AC271"/>
      <c r="AE271"/>
      <c r="AF271"/>
    </row>
    <row r="272" spans="16:32" ht="15" customHeight="1">
      <c r="P272"/>
      <c r="Q272"/>
      <c r="S272"/>
      <c r="T272"/>
      <c r="V272"/>
      <c r="W272"/>
      <c r="Y272"/>
      <c r="Z272"/>
      <c r="AB272"/>
      <c r="AC272"/>
      <c r="AE272"/>
      <c r="AF272"/>
    </row>
    <row r="273" spans="16:32" ht="15" customHeight="1">
      <c r="P273"/>
      <c r="Q273"/>
      <c r="S273"/>
      <c r="T273"/>
      <c r="V273"/>
      <c r="W273"/>
      <c r="Y273"/>
      <c r="Z273"/>
      <c r="AB273"/>
      <c r="AC273"/>
      <c r="AE273"/>
      <c r="AF273"/>
    </row>
    <row r="274" spans="16:32" ht="15" customHeight="1">
      <c r="P274"/>
      <c r="Q274"/>
      <c r="S274"/>
      <c r="T274"/>
      <c r="V274"/>
      <c r="W274"/>
      <c r="Y274"/>
      <c r="Z274"/>
      <c r="AB274"/>
      <c r="AC274"/>
      <c r="AE274"/>
      <c r="AF274"/>
    </row>
    <row r="275" spans="16:32" ht="15" customHeight="1">
      <c r="P275"/>
      <c r="Q275"/>
      <c r="S275"/>
      <c r="T275"/>
      <c r="V275"/>
      <c r="W275"/>
      <c r="Y275"/>
      <c r="Z275"/>
      <c r="AB275"/>
      <c r="AC275"/>
      <c r="AE275"/>
      <c r="AF275"/>
    </row>
    <row r="276" spans="16:32" ht="15" customHeight="1">
      <c r="P276"/>
      <c r="Q276"/>
      <c r="S276"/>
      <c r="T276"/>
      <c r="V276"/>
      <c r="W276"/>
      <c r="Y276"/>
      <c r="Z276"/>
      <c r="AB276"/>
      <c r="AC276"/>
      <c r="AE276"/>
      <c r="AF276"/>
    </row>
    <row r="277" spans="16:32" ht="15" customHeight="1">
      <c r="P277"/>
      <c r="Q277"/>
      <c r="S277"/>
      <c r="T277"/>
      <c r="V277"/>
      <c r="W277"/>
      <c r="Y277"/>
      <c r="Z277"/>
      <c r="AB277"/>
      <c r="AC277"/>
      <c r="AE277"/>
      <c r="AF277"/>
    </row>
    <row r="278" spans="16:32" ht="15" customHeight="1">
      <c r="P278"/>
      <c r="Q278"/>
      <c r="S278"/>
      <c r="T278"/>
      <c r="V278"/>
      <c r="W278"/>
      <c r="Y278"/>
      <c r="Z278"/>
      <c r="AB278"/>
      <c r="AC278"/>
      <c r="AE278"/>
      <c r="AF278"/>
    </row>
    <row r="279" spans="16:32" ht="15" customHeight="1">
      <c r="P279"/>
      <c r="Q279"/>
      <c r="S279"/>
      <c r="T279"/>
      <c r="V279"/>
      <c r="W279"/>
      <c r="Y279"/>
      <c r="Z279"/>
      <c r="AB279"/>
      <c r="AC279"/>
      <c r="AE279"/>
      <c r="AF279"/>
    </row>
    <row r="280" spans="16:32" ht="15" customHeight="1">
      <c r="P280"/>
      <c r="Q280"/>
      <c r="S280"/>
      <c r="T280"/>
      <c r="V280"/>
      <c r="W280"/>
      <c r="Y280"/>
      <c r="Z280"/>
      <c r="AB280"/>
      <c r="AC280"/>
      <c r="AE280"/>
      <c r="AF280"/>
    </row>
    <row r="281" spans="16:32" ht="15" customHeight="1">
      <c r="P281"/>
      <c r="Q281"/>
      <c r="S281"/>
      <c r="T281"/>
      <c r="V281"/>
      <c r="W281"/>
      <c r="Y281"/>
      <c r="Z281"/>
      <c r="AB281"/>
      <c r="AC281"/>
      <c r="AE281"/>
      <c r="AF281"/>
    </row>
    <row r="282" spans="16:32" ht="15" customHeight="1">
      <c r="P282"/>
      <c r="Q282"/>
      <c r="S282"/>
      <c r="T282"/>
      <c r="V282"/>
      <c r="W282"/>
      <c r="Y282"/>
      <c r="Z282"/>
      <c r="AB282"/>
      <c r="AC282"/>
      <c r="AE282"/>
      <c r="AF282"/>
    </row>
    <row r="283" spans="16:32" ht="15" customHeight="1">
      <c r="P283"/>
      <c r="Q283"/>
      <c r="S283"/>
      <c r="T283"/>
      <c r="V283"/>
      <c r="W283"/>
      <c r="Y283"/>
      <c r="Z283"/>
      <c r="AB283"/>
      <c r="AC283"/>
      <c r="AE283"/>
      <c r="AF283"/>
    </row>
    <row r="284" spans="16:32" ht="15" customHeight="1">
      <c r="P284"/>
      <c r="Q284"/>
      <c r="S284"/>
      <c r="T284"/>
      <c r="V284"/>
      <c r="W284"/>
      <c r="Y284"/>
      <c r="Z284"/>
      <c r="AB284"/>
      <c r="AC284"/>
      <c r="AE284"/>
      <c r="AF284"/>
    </row>
    <row r="285" spans="16:32" ht="15" customHeight="1">
      <c r="P285"/>
      <c r="Q285"/>
      <c r="S285"/>
      <c r="T285"/>
      <c r="V285"/>
      <c r="W285"/>
      <c r="Y285"/>
      <c r="Z285"/>
      <c r="AB285"/>
      <c r="AC285"/>
      <c r="AE285"/>
      <c r="AF285"/>
    </row>
    <row r="286" spans="16:32" ht="15" customHeight="1">
      <c r="P286"/>
      <c r="Q286"/>
      <c r="S286"/>
      <c r="T286"/>
      <c r="V286"/>
      <c r="W286"/>
      <c r="Y286"/>
      <c r="Z286"/>
      <c r="AB286"/>
      <c r="AC286"/>
      <c r="AE286"/>
      <c r="AF286"/>
    </row>
    <row r="287" spans="16:32" ht="15" customHeight="1">
      <c r="P287"/>
      <c r="Q287"/>
      <c r="S287"/>
      <c r="T287"/>
      <c r="V287"/>
      <c r="W287"/>
      <c r="Y287"/>
      <c r="Z287"/>
      <c r="AB287"/>
      <c r="AC287"/>
      <c r="AE287"/>
      <c r="AF287"/>
    </row>
    <row r="288" spans="16:32" ht="15" customHeight="1">
      <c r="P288"/>
      <c r="Q288"/>
      <c r="S288"/>
      <c r="T288"/>
      <c r="V288"/>
      <c r="W288"/>
      <c r="Y288"/>
      <c r="Z288"/>
      <c r="AB288"/>
      <c r="AC288"/>
      <c r="AE288"/>
      <c r="AF288"/>
    </row>
    <row r="289" spans="16:32" ht="15" customHeight="1">
      <c r="P289"/>
      <c r="Q289"/>
      <c r="S289"/>
      <c r="T289"/>
      <c r="V289"/>
      <c r="W289"/>
      <c r="Y289"/>
      <c r="Z289"/>
      <c r="AB289"/>
      <c r="AC289"/>
      <c r="AE289"/>
      <c r="AF289"/>
    </row>
    <row r="290" spans="16:32" ht="15" customHeight="1">
      <c r="P290"/>
      <c r="Q290"/>
      <c r="S290"/>
      <c r="T290"/>
      <c r="V290"/>
      <c r="W290"/>
      <c r="Y290"/>
      <c r="Z290"/>
      <c r="AB290"/>
      <c r="AC290"/>
      <c r="AE290"/>
      <c r="AF290"/>
    </row>
    <row r="291" spans="16:32" ht="15" customHeight="1">
      <c r="P291"/>
      <c r="Q291"/>
      <c r="S291"/>
      <c r="T291"/>
      <c r="V291"/>
      <c r="W291"/>
      <c r="Y291"/>
      <c r="Z291"/>
      <c r="AB291"/>
      <c r="AC291"/>
      <c r="AE291"/>
      <c r="AF291"/>
    </row>
    <row r="292" spans="16:32" ht="15" customHeight="1">
      <c r="P292"/>
      <c r="Q292"/>
      <c r="S292"/>
      <c r="T292"/>
      <c r="V292"/>
      <c r="W292"/>
      <c r="Y292"/>
      <c r="Z292"/>
      <c r="AB292"/>
      <c r="AC292"/>
      <c r="AE292"/>
      <c r="AF292"/>
    </row>
    <row r="293" spans="16:32" ht="15" customHeight="1">
      <c r="P293"/>
      <c r="Q293"/>
      <c r="S293"/>
      <c r="T293"/>
      <c r="V293"/>
      <c r="W293"/>
      <c r="Y293"/>
      <c r="Z293"/>
      <c r="AB293"/>
      <c r="AC293"/>
      <c r="AE293"/>
      <c r="AF293"/>
    </row>
    <row r="294" spans="16:32" ht="15" customHeight="1">
      <c r="P294"/>
      <c r="Q294"/>
      <c r="S294"/>
      <c r="T294"/>
      <c r="V294"/>
      <c r="W294"/>
      <c r="Y294"/>
      <c r="Z294"/>
      <c r="AB294"/>
      <c r="AC294"/>
      <c r="AE294"/>
      <c r="AF294"/>
    </row>
    <row r="295" spans="16:32" ht="15" customHeight="1">
      <c r="P295"/>
      <c r="Q295"/>
      <c r="S295"/>
      <c r="T295"/>
      <c r="V295"/>
      <c r="W295"/>
      <c r="Y295"/>
      <c r="Z295"/>
      <c r="AB295"/>
      <c r="AC295"/>
      <c r="AE295"/>
      <c r="AF295"/>
    </row>
    <row r="296" spans="16:32" ht="15" customHeight="1">
      <c r="P296"/>
      <c r="Q296"/>
      <c r="S296"/>
      <c r="T296"/>
      <c r="V296"/>
      <c r="W296"/>
      <c r="Y296"/>
      <c r="Z296"/>
      <c r="AB296"/>
      <c r="AC296"/>
      <c r="AE296"/>
      <c r="AF296"/>
    </row>
    <row r="297" spans="16:32" ht="15" customHeight="1">
      <c r="P297"/>
      <c r="Q297"/>
      <c r="S297"/>
      <c r="T297"/>
      <c r="V297"/>
      <c r="W297"/>
      <c r="Y297"/>
      <c r="Z297"/>
      <c r="AB297"/>
      <c r="AC297"/>
      <c r="AE297"/>
      <c r="AF297"/>
    </row>
    <row r="298" spans="16:32" ht="15" customHeight="1">
      <c r="P298"/>
      <c r="Q298"/>
      <c r="S298"/>
      <c r="T298"/>
      <c r="V298"/>
      <c r="W298"/>
      <c r="Y298"/>
      <c r="Z298"/>
      <c r="AB298"/>
      <c r="AC298"/>
      <c r="AE298"/>
      <c r="AF298"/>
    </row>
    <row r="299" spans="16:32" ht="15" customHeight="1">
      <c r="P299"/>
      <c r="Q299"/>
      <c r="S299"/>
      <c r="T299"/>
      <c r="V299"/>
      <c r="W299"/>
      <c r="Y299"/>
      <c r="Z299"/>
      <c r="AB299"/>
      <c r="AC299"/>
      <c r="AE299"/>
      <c r="AF299"/>
    </row>
    <row r="300" spans="16:32" ht="15" customHeight="1">
      <c r="P300"/>
      <c r="Q300"/>
      <c r="S300"/>
      <c r="T300"/>
      <c r="V300"/>
      <c r="W300"/>
      <c r="Y300"/>
      <c r="Z300"/>
      <c r="AB300"/>
      <c r="AC300"/>
      <c r="AE300"/>
      <c r="AF300"/>
    </row>
    <row r="301" spans="16:32" ht="15" customHeight="1">
      <c r="P301"/>
      <c r="Q301"/>
      <c r="S301"/>
      <c r="T301"/>
      <c r="V301"/>
      <c r="W301"/>
      <c r="Y301"/>
      <c r="Z301"/>
      <c r="AB301"/>
      <c r="AC301"/>
      <c r="AE301"/>
      <c r="AF301"/>
    </row>
    <row r="302" spans="16:32" ht="15" customHeight="1">
      <c r="P302"/>
      <c r="Q302"/>
      <c r="S302"/>
      <c r="T302"/>
      <c r="V302"/>
      <c r="W302"/>
      <c r="Y302"/>
      <c r="Z302"/>
      <c r="AB302"/>
      <c r="AC302"/>
      <c r="AE302"/>
      <c r="AF302"/>
    </row>
    <row r="303" spans="16:32" ht="15" customHeight="1">
      <c r="P303"/>
      <c r="Q303"/>
      <c r="S303"/>
      <c r="T303"/>
      <c r="V303"/>
      <c r="W303"/>
      <c r="Y303"/>
      <c r="Z303"/>
      <c r="AB303"/>
      <c r="AC303"/>
      <c r="AE303"/>
      <c r="AF303"/>
    </row>
    <row r="304" spans="16:32" ht="15" customHeight="1">
      <c r="P304"/>
      <c r="Q304"/>
      <c r="S304"/>
      <c r="T304"/>
      <c r="V304"/>
      <c r="W304"/>
      <c r="Y304"/>
      <c r="Z304"/>
      <c r="AB304"/>
      <c r="AC304"/>
      <c r="AE304"/>
      <c r="AF304"/>
    </row>
    <row r="305" spans="16:32" ht="15" customHeight="1">
      <c r="P305"/>
      <c r="Q305"/>
      <c r="S305"/>
      <c r="T305"/>
      <c r="V305"/>
      <c r="W305"/>
      <c r="Y305"/>
      <c r="Z305"/>
      <c r="AB305"/>
      <c r="AC305"/>
      <c r="AE305"/>
      <c r="AF305"/>
    </row>
    <row r="306" spans="16:32" ht="15" customHeight="1">
      <c r="P306"/>
      <c r="Q306"/>
      <c r="S306"/>
      <c r="T306"/>
      <c r="V306"/>
      <c r="W306"/>
      <c r="Y306"/>
      <c r="Z306"/>
      <c r="AB306"/>
      <c r="AC306"/>
      <c r="AE306"/>
      <c r="AF306"/>
    </row>
    <row r="307" spans="16:32" ht="15" customHeight="1">
      <c r="P307"/>
      <c r="Q307"/>
      <c r="S307"/>
      <c r="T307"/>
      <c r="V307"/>
      <c r="W307"/>
      <c r="Y307"/>
      <c r="Z307"/>
      <c r="AB307"/>
      <c r="AC307"/>
      <c r="AE307"/>
      <c r="AF307"/>
    </row>
    <row r="308" spans="16:32" ht="15" customHeight="1">
      <c r="P308"/>
      <c r="Q308"/>
      <c r="S308"/>
      <c r="T308"/>
      <c r="V308"/>
      <c r="W308"/>
      <c r="Y308"/>
      <c r="Z308"/>
      <c r="AB308"/>
      <c r="AC308"/>
      <c r="AE308"/>
      <c r="AF308"/>
    </row>
    <row r="309" spans="16:32" ht="15" customHeight="1">
      <c r="P309"/>
      <c r="Q309"/>
      <c r="S309"/>
      <c r="T309"/>
      <c r="V309"/>
      <c r="W309"/>
      <c r="Y309"/>
      <c r="Z309"/>
      <c r="AB309"/>
      <c r="AC309"/>
      <c r="AE309"/>
      <c r="AF309"/>
    </row>
    <row r="310" spans="16:32" ht="15" customHeight="1">
      <c r="P310"/>
      <c r="Q310"/>
      <c r="S310"/>
      <c r="T310"/>
      <c r="V310"/>
      <c r="W310"/>
      <c r="Y310"/>
      <c r="Z310"/>
      <c r="AB310"/>
      <c r="AC310"/>
      <c r="AE310"/>
      <c r="AF310"/>
    </row>
    <row r="311" spans="16:32" ht="15" customHeight="1">
      <c r="P311"/>
      <c r="Q311"/>
      <c r="S311"/>
      <c r="T311"/>
      <c r="V311"/>
      <c r="W311"/>
      <c r="Y311"/>
      <c r="Z311"/>
      <c r="AB311"/>
      <c r="AC311"/>
      <c r="AE311"/>
      <c r="AF311"/>
    </row>
    <row r="312" spans="16:32" ht="15" customHeight="1">
      <c r="P312"/>
      <c r="Q312"/>
      <c r="S312"/>
      <c r="T312"/>
      <c r="V312"/>
      <c r="W312"/>
      <c r="Y312"/>
      <c r="Z312"/>
      <c r="AB312"/>
      <c r="AC312"/>
      <c r="AE312"/>
      <c r="AF312"/>
    </row>
    <row r="313" spans="16:32" ht="15" customHeight="1">
      <c r="P313"/>
      <c r="Q313"/>
      <c r="S313"/>
      <c r="T313"/>
      <c r="V313"/>
      <c r="W313"/>
      <c r="Y313"/>
      <c r="Z313"/>
      <c r="AB313"/>
      <c r="AC313"/>
      <c r="AE313"/>
      <c r="AF313"/>
    </row>
    <row r="314" spans="16:32" ht="15" customHeight="1">
      <c r="P314"/>
      <c r="Q314"/>
      <c r="S314"/>
      <c r="T314"/>
      <c r="V314"/>
      <c r="W314"/>
      <c r="Y314"/>
      <c r="Z314"/>
      <c r="AB314"/>
      <c r="AC314"/>
      <c r="AE314"/>
      <c r="AF314"/>
    </row>
    <row r="315" spans="16:32" ht="15" customHeight="1">
      <c r="P315"/>
      <c r="Q315"/>
      <c r="S315"/>
      <c r="T315"/>
      <c r="V315"/>
      <c r="W315"/>
      <c r="Y315"/>
      <c r="Z315"/>
      <c r="AB315"/>
      <c r="AC315"/>
      <c r="AE315"/>
      <c r="AF315"/>
    </row>
    <row r="316" spans="16:32" ht="15" customHeight="1">
      <c r="P316"/>
      <c r="Q316"/>
      <c r="S316"/>
      <c r="T316"/>
      <c r="V316"/>
      <c r="W316"/>
      <c r="Y316"/>
      <c r="Z316"/>
      <c r="AB316"/>
      <c r="AC316"/>
      <c r="AE316"/>
      <c r="AF316"/>
    </row>
    <row r="317" spans="16:32" ht="15" customHeight="1">
      <c r="P317"/>
      <c r="Q317"/>
      <c r="S317"/>
      <c r="T317"/>
      <c r="V317"/>
      <c r="W317"/>
      <c r="Y317"/>
      <c r="Z317"/>
      <c r="AB317"/>
      <c r="AC317"/>
      <c r="AE317"/>
      <c r="AF317"/>
    </row>
    <row r="318" spans="16:32" ht="15" customHeight="1">
      <c r="P318"/>
      <c r="Q318"/>
      <c r="S318"/>
      <c r="T318"/>
      <c r="V318"/>
      <c r="W318"/>
      <c r="Y318"/>
      <c r="Z318"/>
      <c r="AB318"/>
      <c r="AC318"/>
      <c r="AE318"/>
      <c r="AF318"/>
    </row>
    <row r="319" spans="16:32" ht="15" customHeight="1">
      <c r="P319"/>
      <c r="Q319"/>
      <c r="S319"/>
      <c r="T319"/>
      <c r="V319"/>
      <c r="W319"/>
      <c r="Y319"/>
      <c r="Z319"/>
      <c r="AB319"/>
      <c r="AC319"/>
      <c r="AE319"/>
      <c r="AF319"/>
    </row>
    <row r="320" spans="16:32" ht="15" customHeight="1">
      <c r="P320"/>
      <c r="Q320"/>
      <c r="S320"/>
      <c r="T320"/>
      <c r="V320"/>
      <c r="W320"/>
      <c r="Y320"/>
      <c r="Z320"/>
      <c r="AB320"/>
      <c r="AC320"/>
      <c r="AE320"/>
      <c r="AF320"/>
    </row>
    <row r="321" spans="16:32" ht="15" customHeight="1">
      <c r="P321"/>
      <c r="Q321"/>
      <c r="S321"/>
      <c r="T321"/>
      <c r="V321"/>
      <c r="W321"/>
      <c r="Y321"/>
      <c r="Z321"/>
      <c r="AB321"/>
      <c r="AC321"/>
      <c r="AE321"/>
      <c r="AF321"/>
    </row>
    <row r="322" spans="16:32" ht="15" customHeight="1">
      <c r="P322"/>
      <c r="Q322"/>
      <c r="S322"/>
      <c r="T322"/>
      <c r="V322"/>
      <c r="W322"/>
      <c r="Y322"/>
      <c r="Z322"/>
      <c r="AB322"/>
      <c r="AC322"/>
      <c r="AE322"/>
      <c r="AF322"/>
    </row>
    <row r="323" spans="16:32" ht="15" customHeight="1">
      <c r="P323"/>
      <c r="Q323"/>
      <c r="S323"/>
      <c r="T323"/>
      <c r="V323"/>
      <c r="W323"/>
      <c r="Y323"/>
      <c r="Z323"/>
      <c r="AB323"/>
      <c r="AC323"/>
      <c r="AE323"/>
      <c r="AF323"/>
    </row>
    <row r="324" spans="16:32" ht="15" customHeight="1">
      <c r="P324"/>
      <c r="Q324"/>
      <c r="S324"/>
      <c r="T324"/>
      <c r="V324"/>
      <c r="W324"/>
      <c r="Y324"/>
      <c r="Z324"/>
      <c r="AB324"/>
      <c r="AC324"/>
      <c r="AE324"/>
      <c r="AF324"/>
    </row>
    <row r="325" spans="16:32" ht="15" customHeight="1">
      <c r="P325"/>
      <c r="Q325"/>
      <c r="S325"/>
      <c r="T325"/>
      <c r="V325"/>
      <c r="W325"/>
      <c r="Y325"/>
      <c r="Z325"/>
      <c r="AB325"/>
      <c r="AC325"/>
      <c r="AE325"/>
      <c r="AF325"/>
    </row>
    <row r="326" spans="16:32" ht="15" customHeight="1">
      <c r="P326"/>
      <c r="Q326"/>
      <c r="S326"/>
      <c r="T326"/>
      <c r="V326"/>
      <c r="W326"/>
      <c r="Y326"/>
      <c r="Z326"/>
      <c r="AB326"/>
      <c r="AC326"/>
      <c r="AE326"/>
      <c r="AF326"/>
    </row>
    <row r="327" spans="16:32" ht="15" customHeight="1">
      <c r="P327"/>
      <c r="Q327"/>
      <c r="S327"/>
      <c r="T327"/>
      <c r="V327"/>
      <c r="W327"/>
      <c r="Y327"/>
      <c r="Z327"/>
      <c r="AB327"/>
      <c r="AC327"/>
      <c r="AE327"/>
      <c r="AF327"/>
    </row>
    <row r="328" spans="16:32" ht="15" customHeight="1">
      <c r="P328"/>
      <c r="Q328"/>
      <c r="S328"/>
      <c r="T328"/>
      <c r="V328"/>
      <c r="W328"/>
      <c r="Y328"/>
      <c r="Z328"/>
      <c r="AB328"/>
      <c r="AC328"/>
      <c r="AE328"/>
      <c r="AF328"/>
    </row>
    <row r="329" spans="16:32" ht="15" customHeight="1">
      <c r="P329"/>
      <c r="Q329"/>
      <c r="S329"/>
      <c r="T329"/>
      <c r="V329"/>
      <c r="W329"/>
      <c r="Y329"/>
      <c r="Z329"/>
      <c r="AB329"/>
      <c r="AC329"/>
      <c r="AE329"/>
      <c r="AF329"/>
    </row>
    <row r="330" spans="16:32" ht="15" customHeight="1">
      <c r="P330"/>
      <c r="Q330"/>
      <c r="S330"/>
      <c r="T330"/>
      <c r="V330"/>
      <c r="W330"/>
      <c r="Y330"/>
      <c r="Z330"/>
      <c r="AB330"/>
      <c r="AC330"/>
      <c r="AE330"/>
      <c r="AF330"/>
    </row>
    <row r="331" spans="16:32" ht="15" customHeight="1">
      <c r="P331"/>
      <c r="Q331"/>
      <c r="S331"/>
      <c r="T331"/>
      <c r="V331"/>
      <c r="W331"/>
      <c r="Y331"/>
      <c r="Z331"/>
      <c r="AB331"/>
      <c r="AC331"/>
      <c r="AE331"/>
      <c r="AF331"/>
    </row>
    <row r="332" spans="16:32" ht="15" customHeight="1">
      <c r="P332"/>
      <c r="Q332"/>
      <c r="S332"/>
      <c r="T332"/>
      <c r="V332"/>
      <c r="W332"/>
      <c r="Y332"/>
      <c r="Z332"/>
      <c r="AB332"/>
      <c r="AC332"/>
      <c r="AE332"/>
      <c r="AF332"/>
    </row>
    <row r="333" spans="16:32" ht="15" customHeight="1">
      <c r="P333"/>
      <c r="Q333"/>
      <c r="S333"/>
      <c r="T333"/>
      <c r="V333"/>
      <c r="W333"/>
      <c r="Y333"/>
      <c r="Z333"/>
      <c r="AB333"/>
      <c r="AC333"/>
      <c r="AE333"/>
      <c r="AF333"/>
    </row>
    <row r="334" spans="16:32" ht="15" customHeight="1">
      <c r="P334"/>
      <c r="Q334"/>
      <c r="S334"/>
      <c r="T334"/>
      <c r="V334"/>
      <c r="W334"/>
      <c r="Y334"/>
      <c r="Z334"/>
      <c r="AB334"/>
      <c r="AC334"/>
      <c r="AE334"/>
      <c r="AF334"/>
    </row>
    <row r="335" spans="16:32" ht="15" customHeight="1">
      <c r="P335"/>
      <c r="Q335"/>
      <c r="S335"/>
      <c r="T335"/>
      <c r="V335"/>
      <c r="W335"/>
      <c r="Y335"/>
      <c r="Z335"/>
      <c r="AB335"/>
      <c r="AC335"/>
      <c r="AE335"/>
      <c r="AF335"/>
    </row>
    <row r="336" spans="16:32" ht="15" customHeight="1">
      <c r="P336"/>
      <c r="Q336"/>
      <c r="S336"/>
      <c r="T336"/>
      <c r="V336"/>
      <c r="W336"/>
      <c r="Y336"/>
      <c r="Z336"/>
      <c r="AB336"/>
      <c r="AC336"/>
      <c r="AE336"/>
      <c r="AF336"/>
    </row>
    <row r="337" spans="16:32" ht="15" customHeight="1">
      <c r="P337"/>
      <c r="Q337"/>
      <c r="S337"/>
      <c r="T337"/>
      <c r="V337"/>
      <c r="W337"/>
      <c r="Y337"/>
      <c r="Z337"/>
      <c r="AB337"/>
      <c r="AC337"/>
      <c r="AE337"/>
      <c r="AF337"/>
    </row>
    <row r="338" spans="16:32" ht="15" customHeight="1">
      <c r="P338"/>
      <c r="Q338"/>
      <c r="S338"/>
      <c r="T338"/>
      <c r="V338"/>
      <c r="W338"/>
      <c r="Y338"/>
      <c r="Z338"/>
      <c r="AB338"/>
      <c r="AC338"/>
      <c r="AE338"/>
      <c r="AF338"/>
    </row>
    <row r="339" spans="16:32" ht="15" customHeight="1">
      <c r="P339"/>
      <c r="Q339"/>
      <c r="S339"/>
      <c r="T339"/>
      <c r="V339"/>
      <c r="W339"/>
      <c r="Y339"/>
      <c r="Z339"/>
      <c r="AB339"/>
      <c r="AC339"/>
      <c r="AE339"/>
      <c r="AF339"/>
    </row>
    <row r="340" spans="16:32" ht="15" customHeight="1">
      <c r="P340"/>
      <c r="Q340"/>
      <c r="S340"/>
      <c r="T340"/>
      <c r="V340"/>
      <c r="W340"/>
      <c r="Y340"/>
      <c r="Z340"/>
      <c r="AB340"/>
      <c r="AC340"/>
      <c r="AE340"/>
      <c r="AF340"/>
    </row>
    <row r="341" spans="16:32" ht="15" customHeight="1">
      <c r="P341"/>
      <c r="Q341"/>
      <c r="S341"/>
      <c r="T341"/>
      <c r="V341"/>
      <c r="W341"/>
      <c r="Y341"/>
      <c r="Z341"/>
      <c r="AB341"/>
      <c r="AC341"/>
      <c r="AE341"/>
      <c r="AF341"/>
    </row>
    <row r="342" spans="16:32" ht="15" customHeight="1">
      <c r="P342"/>
      <c r="Q342"/>
      <c r="S342"/>
      <c r="T342"/>
      <c r="V342"/>
      <c r="W342"/>
      <c r="Y342"/>
      <c r="Z342"/>
      <c r="AB342"/>
      <c r="AC342"/>
      <c r="AE342"/>
      <c r="AF342"/>
    </row>
    <row r="343" spans="16:32" ht="15" customHeight="1">
      <c r="P343"/>
      <c r="Q343"/>
      <c r="S343"/>
      <c r="T343"/>
      <c r="V343"/>
      <c r="W343"/>
      <c r="Y343"/>
      <c r="Z343"/>
      <c r="AB343"/>
      <c r="AC343"/>
      <c r="AE343"/>
      <c r="AF343"/>
    </row>
    <row r="344" spans="16:32" ht="15" customHeight="1">
      <c r="P344"/>
      <c r="Q344"/>
      <c r="S344"/>
      <c r="T344"/>
      <c r="V344"/>
      <c r="W344"/>
      <c r="Y344"/>
      <c r="Z344"/>
      <c r="AB344"/>
      <c r="AC344"/>
      <c r="AE344"/>
      <c r="AF344"/>
    </row>
    <row r="345" spans="16:32" ht="15" customHeight="1">
      <c r="P345"/>
      <c r="Q345"/>
      <c r="S345"/>
      <c r="T345"/>
      <c r="V345"/>
      <c r="W345"/>
      <c r="Y345"/>
      <c r="Z345"/>
      <c r="AB345"/>
      <c r="AC345"/>
      <c r="AE345"/>
      <c r="AF345"/>
    </row>
    <row r="346" spans="16:32" ht="15" customHeight="1">
      <c r="P346"/>
      <c r="Q346"/>
      <c r="S346"/>
      <c r="T346"/>
      <c r="V346"/>
      <c r="W346"/>
      <c r="Y346"/>
      <c r="Z346"/>
      <c r="AB346"/>
      <c r="AC346"/>
      <c r="AE346"/>
      <c r="AF346"/>
    </row>
    <row r="347" spans="16:32" ht="15" customHeight="1">
      <c r="P347"/>
      <c r="Q347"/>
      <c r="S347"/>
      <c r="T347"/>
      <c r="V347"/>
      <c r="W347"/>
      <c r="Y347"/>
      <c r="Z347"/>
      <c r="AB347"/>
      <c r="AC347"/>
      <c r="AE347"/>
      <c r="AF347"/>
    </row>
    <row r="348" spans="16:32" ht="15" customHeight="1">
      <c r="P348"/>
      <c r="Q348"/>
      <c r="S348"/>
      <c r="T348"/>
      <c r="V348"/>
      <c r="W348"/>
      <c r="Y348"/>
      <c r="Z348"/>
      <c r="AB348"/>
      <c r="AC348"/>
      <c r="AE348"/>
      <c r="AF348"/>
    </row>
    <row r="349" spans="16:32" ht="15" customHeight="1">
      <c r="P349"/>
      <c r="Q349"/>
      <c r="S349"/>
      <c r="T349"/>
      <c r="V349"/>
      <c r="W349"/>
      <c r="Y349"/>
      <c r="Z349"/>
      <c r="AB349"/>
      <c r="AC349"/>
      <c r="AE349"/>
      <c r="AF349"/>
    </row>
    <row r="350" spans="16:32" ht="15" customHeight="1">
      <c r="P350"/>
      <c r="Q350"/>
      <c r="S350"/>
      <c r="T350"/>
      <c r="V350"/>
      <c r="W350"/>
      <c r="Y350"/>
      <c r="Z350"/>
      <c r="AB350"/>
      <c r="AC350"/>
      <c r="AE350"/>
      <c r="AF350"/>
    </row>
    <row r="351" spans="16:32" ht="15" customHeight="1">
      <c r="P351"/>
      <c r="Q351"/>
      <c r="S351"/>
      <c r="T351"/>
      <c r="V351"/>
      <c r="W351"/>
      <c r="Y351"/>
      <c r="Z351"/>
      <c r="AB351"/>
      <c r="AC351"/>
      <c r="AE351"/>
      <c r="AF351"/>
    </row>
    <row r="352" spans="16:32" ht="15" customHeight="1">
      <c r="P352"/>
      <c r="Q352"/>
      <c r="S352"/>
      <c r="T352"/>
      <c r="V352"/>
      <c r="W352"/>
      <c r="Y352"/>
      <c r="Z352"/>
      <c r="AB352"/>
      <c r="AC352"/>
      <c r="AE352"/>
      <c r="AF352"/>
    </row>
    <row r="353" spans="16:32" ht="15" customHeight="1">
      <c r="P353"/>
      <c r="Q353"/>
      <c r="S353"/>
      <c r="T353"/>
      <c r="V353"/>
      <c r="W353"/>
      <c r="Y353"/>
      <c r="Z353"/>
      <c r="AB353"/>
      <c r="AC353"/>
      <c r="AE353"/>
      <c r="AF353"/>
    </row>
    <row r="354" spans="16:32" ht="15" customHeight="1">
      <c r="P354"/>
      <c r="Q354"/>
      <c r="S354"/>
      <c r="T354"/>
      <c r="V354"/>
      <c r="W354"/>
      <c r="Y354"/>
      <c r="Z354"/>
      <c r="AB354"/>
      <c r="AC354"/>
      <c r="AE354"/>
      <c r="AF354"/>
    </row>
    <row r="355" spans="16:32" ht="15" customHeight="1">
      <c r="P355"/>
      <c r="Q355"/>
      <c r="S355"/>
      <c r="T355"/>
      <c r="V355"/>
      <c r="W355"/>
      <c r="Y355"/>
      <c r="Z355"/>
      <c r="AB355"/>
      <c r="AC355"/>
      <c r="AE355"/>
      <c r="AF355"/>
    </row>
    <row r="356" spans="16:32" ht="15" customHeight="1">
      <c r="P356"/>
      <c r="Q356"/>
      <c r="S356"/>
      <c r="T356"/>
      <c r="V356"/>
      <c r="W356"/>
      <c r="Y356"/>
      <c r="Z356"/>
      <c r="AB356"/>
      <c r="AC356"/>
      <c r="AE356"/>
      <c r="AF356"/>
    </row>
    <row r="357" spans="16:32" ht="15" customHeight="1">
      <c r="P357"/>
      <c r="Q357"/>
      <c r="S357"/>
      <c r="T357"/>
      <c r="V357"/>
      <c r="W357"/>
      <c r="Y357"/>
      <c r="Z357"/>
      <c r="AB357"/>
      <c r="AC357"/>
      <c r="AE357"/>
      <c r="AF357"/>
    </row>
    <row r="358" spans="16:32" ht="15" customHeight="1">
      <c r="P358"/>
      <c r="Q358"/>
      <c r="S358"/>
      <c r="T358"/>
      <c r="V358"/>
      <c r="W358"/>
      <c r="Y358"/>
      <c r="Z358"/>
      <c r="AB358"/>
      <c r="AC358"/>
      <c r="AE358"/>
      <c r="AF358"/>
    </row>
    <row r="359" spans="16:32" ht="15" customHeight="1">
      <c r="P359"/>
      <c r="Q359"/>
      <c r="S359"/>
      <c r="T359"/>
      <c r="V359"/>
      <c r="W359"/>
      <c r="Y359"/>
      <c r="Z359"/>
      <c r="AB359"/>
      <c r="AC359"/>
      <c r="AE359"/>
      <c r="AF359"/>
    </row>
    <row r="360" spans="16:32" ht="15" customHeight="1">
      <c r="P360"/>
      <c r="Q360"/>
      <c r="S360"/>
      <c r="T360"/>
      <c r="V360"/>
      <c r="W360"/>
      <c r="Y360"/>
      <c r="Z360"/>
      <c r="AB360"/>
      <c r="AC360"/>
      <c r="AE360"/>
      <c r="AF360"/>
    </row>
    <row r="361" spans="16:32" ht="15" customHeight="1">
      <c r="P361"/>
      <c r="Q361"/>
      <c r="S361"/>
      <c r="T361"/>
      <c r="V361"/>
      <c r="W361"/>
      <c r="Y361"/>
      <c r="Z361"/>
      <c r="AB361"/>
      <c r="AC361"/>
      <c r="AE361"/>
      <c r="AF361"/>
    </row>
    <row r="362" spans="16:32" ht="15" customHeight="1">
      <c r="P362"/>
      <c r="Q362"/>
      <c r="S362"/>
      <c r="T362"/>
      <c r="V362"/>
      <c r="W362"/>
      <c r="Y362"/>
      <c r="Z362"/>
      <c r="AB362"/>
      <c r="AC362"/>
      <c r="AE362"/>
      <c r="AF362"/>
    </row>
    <row r="363" spans="16:32" ht="15" customHeight="1">
      <c r="P363"/>
      <c r="Q363"/>
      <c r="S363"/>
      <c r="T363"/>
      <c r="V363"/>
      <c r="W363"/>
      <c r="Y363"/>
      <c r="Z363"/>
      <c r="AB363"/>
      <c r="AC363"/>
      <c r="AE363"/>
      <c r="AF363"/>
    </row>
    <row r="364" spans="16:32" ht="15" customHeight="1">
      <c r="P364"/>
      <c r="Q364"/>
      <c r="S364"/>
      <c r="T364"/>
      <c r="V364"/>
      <c r="W364"/>
      <c r="Y364"/>
      <c r="Z364"/>
      <c r="AB364"/>
      <c r="AC364"/>
      <c r="AE364"/>
      <c r="AF364"/>
    </row>
    <row r="365" spans="16:32" ht="15" customHeight="1">
      <c r="P365"/>
      <c r="Q365"/>
      <c r="S365"/>
      <c r="T365"/>
      <c r="V365"/>
      <c r="W365"/>
      <c r="Y365"/>
      <c r="Z365"/>
      <c r="AB365"/>
      <c r="AC365"/>
      <c r="AE365"/>
      <c r="AF365"/>
    </row>
    <row r="366" spans="16:32" ht="15" customHeight="1">
      <c r="P366"/>
      <c r="Q366"/>
      <c r="S366"/>
      <c r="T366"/>
      <c r="V366"/>
      <c r="W366"/>
      <c r="Y366"/>
      <c r="Z366"/>
      <c r="AB366"/>
      <c r="AC366"/>
      <c r="AE366"/>
      <c r="AF366"/>
    </row>
    <row r="367" spans="16:32" ht="15" customHeight="1">
      <c r="P367"/>
      <c r="Q367"/>
      <c r="S367"/>
      <c r="T367"/>
      <c r="V367"/>
      <c r="W367"/>
      <c r="Y367"/>
      <c r="Z367"/>
      <c r="AB367"/>
      <c r="AC367"/>
      <c r="AE367"/>
      <c r="AF367"/>
    </row>
    <row r="368" spans="16:32" ht="15" customHeight="1">
      <c r="P368"/>
      <c r="Q368"/>
      <c r="S368"/>
      <c r="T368"/>
      <c r="V368"/>
      <c r="W368"/>
      <c r="Y368"/>
      <c r="Z368"/>
      <c r="AB368"/>
      <c r="AC368"/>
      <c r="AE368"/>
      <c r="AF368"/>
    </row>
    <row r="369" spans="16:32" ht="15" customHeight="1">
      <c r="P369"/>
      <c r="Q369"/>
      <c r="S369"/>
      <c r="T369"/>
      <c r="V369"/>
      <c r="W369"/>
      <c r="Y369"/>
      <c r="Z369"/>
      <c r="AB369"/>
      <c r="AC369"/>
      <c r="AE369"/>
      <c r="AF369"/>
    </row>
    <row r="370" spans="16:32" ht="15" customHeight="1">
      <c r="P370"/>
      <c r="Q370"/>
      <c r="S370"/>
      <c r="T370"/>
      <c r="V370"/>
      <c r="W370"/>
      <c r="Y370"/>
      <c r="Z370"/>
      <c r="AB370"/>
      <c r="AC370"/>
      <c r="AE370"/>
      <c r="AF370"/>
    </row>
    <row r="371" spans="16:32" ht="15" customHeight="1">
      <c r="P371"/>
      <c r="Q371"/>
      <c r="S371"/>
      <c r="T371"/>
      <c r="V371"/>
      <c r="W371"/>
      <c r="Y371"/>
      <c r="Z371"/>
      <c r="AB371"/>
      <c r="AC371"/>
      <c r="AE371"/>
      <c r="AF371"/>
    </row>
    <row r="372" spans="16:32" ht="15" customHeight="1">
      <c r="P372"/>
      <c r="Q372"/>
      <c r="S372"/>
      <c r="T372"/>
      <c r="V372"/>
      <c r="W372"/>
      <c r="Y372"/>
      <c r="Z372"/>
      <c r="AB372"/>
      <c r="AC372"/>
      <c r="AE372"/>
      <c r="AF372"/>
    </row>
    <row r="373" spans="16:32" ht="15" customHeight="1">
      <c r="P373"/>
      <c r="Q373"/>
      <c r="S373"/>
      <c r="T373"/>
      <c r="V373"/>
      <c r="W373"/>
      <c r="Y373"/>
      <c r="Z373"/>
      <c r="AB373"/>
      <c r="AC373"/>
      <c r="AE373"/>
      <c r="AF373"/>
    </row>
    <row r="374" spans="16:32" ht="15" customHeight="1">
      <c r="P374"/>
      <c r="Q374"/>
      <c r="S374"/>
      <c r="T374"/>
      <c r="V374"/>
      <c r="W374"/>
      <c r="Y374"/>
      <c r="Z374"/>
      <c r="AB374"/>
      <c r="AC374"/>
      <c r="AE374"/>
      <c r="AF374"/>
    </row>
    <row r="375" spans="16:32" ht="15" customHeight="1">
      <c r="P375"/>
      <c r="Q375"/>
      <c r="S375"/>
      <c r="T375"/>
      <c r="V375"/>
      <c r="W375"/>
      <c r="Y375"/>
      <c r="Z375"/>
      <c r="AB375"/>
      <c r="AC375"/>
      <c r="AE375"/>
      <c r="AF375"/>
    </row>
    <row r="376" spans="16:32" ht="15" customHeight="1">
      <c r="P376"/>
      <c r="Q376"/>
      <c r="S376"/>
      <c r="T376"/>
      <c r="V376"/>
      <c r="W376"/>
      <c r="Y376"/>
      <c r="Z376"/>
      <c r="AB376"/>
      <c r="AC376"/>
      <c r="AE376"/>
      <c r="AF376"/>
    </row>
    <row r="377" spans="16:32" ht="15" customHeight="1">
      <c r="P377"/>
      <c r="Q377"/>
      <c r="S377"/>
      <c r="T377"/>
      <c r="V377"/>
      <c r="W377"/>
      <c r="Y377"/>
      <c r="Z377"/>
      <c r="AB377"/>
      <c r="AC377"/>
      <c r="AE377"/>
      <c r="AF377"/>
    </row>
    <row r="378" spans="16:32" ht="15" customHeight="1">
      <c r="P378"/>
      <c r="Q378"/>
      <c r="S378"/>
      <c r="T378"/>
      <c r="V378"/>
      <c r="W378"/>
      <c r="Y378"/>
      <c r="Z378"/>
      <c r="AB378"/>
      <c r="AC378"/>
      <c r="AE378"/>
      <c r="AF378"/>
    </row>
    <row r="379" spans="16:32" ht="15" customHeight="1">
      <c r="P379"/>
      <c r="Q379"/>
      <c r="S379"/>
      <c r="T379"/>
      <c r="V379"/>
      <c r="W379"/>
      <c r="Y379"/>
      <c r="Z379"/>
      <c r="AB379"/>
      <c r="AC379"/>
      <c r="AE379"/>
      <c r="AF379"/>
    </row>
    <row r="380" spans="16:32" ht="15" customHeight="1">
      <c r="P380"/>
      <c r="Q380"/>
      <c r="S380"/>
      <c r="T380"/>
      <c r="V380"/>
      <c r="W380"/>
      <c r="Y380"/>
      <c r="Z380"/>
      <c r="AB380"/>
      <c r="AC380"/>
      <c r="AE380"/>
      <c r="AF380"/>
    </row>
    <row r="381" spans="16:32" ht="15" customHeight="1">
      <c r="P381"/>
      <c r="Q381"/>
      <c r="S381"/>
      <c r="T381"/>
      <c r="V381"/>
      <c r="W381"/>
      <c r="Y381"/>
      <c r="Z381"/>
      <c r="AB381"/>
      <c r="AC381"/>
      <c r="AE381"/>
      <c r="AF381"/>
    </row>
    <row r="382" spans="16:32" ht="15" customHeight="1">
      <c r="P382"/>
      <c r="Q382"/>
      <c r="S382"/>
      <c r="T382"/>
      <c r="V382"/>
      <c r="W382"/>
      <c r="Y382"/>
      <c r="Z382"/>
      <c r="AB382"/>
      <c r="AC382"/>
      <c r="AE382"/>
      <c r="AF382"/>
    </row>
    <row r="383" spans="16:32" ht="15" customHeight="1">
      <c r="P383"/>
      <c r="Q383"/>
      <c r="S383"/>
      <c r="T383"/>
      <c r="V383"/>
      <c r="W383"/>
      <c r="Y383"/>
      <c r="Z383"/>
      <c r="AB383"/>
      <c r="AC383"/>
      <c r="AE383"/>
      <c r="AF383"/>
    </row>
    <row r="384" spans="16:32" ht="15" customHeight="1">
      <c r="P384"/>
      <c r="Q384"/>
      <c r="S384"/>
      <c r="T384"/>
      <c r="V384"/>
      <c r="W384"/>
      <c r="Y384"/>
      <c r="Z384"/>
      <c r="AB384"/>
      <c r="AC384"/>
      <c r="AE384"/>
      <c r="AF384"/>
    </row>
    <row r="385" spans="16:32" ht="15" customHeight="1">
      <c r="P385"/>
      <c r="Q385"/>
      <c r="S385"/>
      <c r="T385"/>
      <c r="V385"/>
      <c r="W385"/>
      <c r="Y385"/>
      <c r="Z385"/>
      <c r="AB385"/>
      <c r="AC385"/>
      <c r="AE385"/>
      <c r="AF385"/>
    </row>
    <row r="386" spans="16:32" ht="15" customHeight="1">
      <c r="P386"/>
      <c r="Q386"/>
      <c r="S386"/>
      <c r="T386"/>
      <c r="V386"/>
      <c r="W386"/>
      <c r="Y386"/>
      <c r="Z386"/>
      <c r="AB386"/>
      <c r="AC386"/>
      <c r="AE386"/>
      <c r="AF386"/>
    </row>
    <row r="387" spans="16:32" ht="15" customHeight="1">
      <c r="P387"/>
      <c r="Q387"/>
      <c r="S387"/>
      <c r="T387"/>
      <c r="V387"/>
      <c r="W387"/>
      <c r="Y387"/>
      <c r="Z387"/>
      <c r="AB387"/>
      <c r="AC387"/>
      <c r="AE387"/>
      <c r="AF387"/>
    </row>
    <row r="388" spans="16:32" ht="15" customHeight="1">
      <c r="P388"/>
      <c r="Q388"/>
      <c r="S388"/>
      <c r="T388"/>
      <c r="V388"/>
      <c r="W388"/>
      <c r="Y388"/>
      <c r="Z388"/>
      <c r="AB388"/>
      <c r="AC388"/>
      <c r="AE388"/>
      <c r="AF388"/>
    </row>
    <row r="389" spans="16:32" ht="15" customHeight="1">
      <c r="P389"/>
      <c r="Q389"/>
      <c r="S389"/>
      <c r="T389"/>
      <c r="V389"/>
      <c r="W389"/>
      <c r="Y389"/>
      <c r="Z389"/>
      <c r="AB389"/>
      <c r="AC389"/>
      <c r="AE389"/>
      <c r="AF389"/>
    </row>
    <row r="390" spans="16:32" ht="15" customHeight="1">
      <c r="P390"/>
      <c r="Q390"/>
      <c r="S390"/>
      <c r="T390"/>
      <c r="V390"/>
      <c r="W390"/>
      <c r="Y390"/>
      <c r="Z390"/>
      <c r="AB390"/>
      <c r="AC390"/>
      <c r="AE390"/>
      <c r="AF390"/>
    </row>
    <row r="391" spans="16:32" ht="15" customHeight="1">
      <c r="P391"/>
      <c r="Q391"/>
      <c r="S391"/>
      <c r="T391"/>
      <c r="V391"/>
      <c r="W391"/>
      <c r="Y391"/>
      <c r="Z391"/>
      <c r="AB391"/>
      <c r="AC391"/>
      <c r="AE391"/>
      <c r="AF391"/>
    </row>
    <row r="392" spans="16:32" ht="15" customHeight="1">
      <c r="P392"/>
      <c r="Q392"/>
      <c r="S392"/>
      <c r="T392"/>
      <c r="V392"/>
      <c r="W392"/>
      <c r="Y392"/>
      <c r="Z392"/>
      <c r="AB392"/>
      <c r="AC392"/>
      <c r="AE392"/>
      <c r="AF392"/>
    </row>
    <row r="393" spans="16:32" ht="15" customHeight="1">
      <c r="P393"/>
      <c r="Q393"/>
      <c r="S393"/>
      <c r="T393"/>
      <c r="V393"/>
      <c r="W393"/>
      <c r="Y393"/>
      <c r="Z393"/>
      <c r="AB393"/>
      <c r="AC393"/>
      <c r="AE393"/>
      <c r="AF393"/>
    </row>
    <row r="394" spans="16:32" ht="15" customHeight="1">
      <c r="P394"/>
      <c r="Q394"/>
      <c r="S394"/>
      <c r="T394"/>
      <c r="V394"/>
      <c r="W394"/>
      <c r="Y394"/>
      <c r="Z394"/>
      <c r="AB394"/>
      <c r="AC394"/>
      <c r="AE394"/>
      <c r="AF394"/>
    </row>
    <row r="395" spans="16:32" ht="15" customHeight="1">
      <c r="P395"/>
      <c r="Q395"/>
      <c r="S395"/>
      <c r="T395"/>
      <c r="V395"/>
      <c r="W395"/>
      <c r="Y395"/>
      <c r="Z395"/>
      <c r="AB395"/>
      <c r="AC395"/>
      <c r="AE395"/>
      <c r="AF395"/>
    </row>
    <row r="396" spans="16:32" ht="15" customHeight="1">
      <c r="P396"/>
      <c r="Q396"/>
      <c r="S396"/>
      <c r="T396"/>
      <c r="V396"/>
      <c r="W396"/>
      <c r="Y396"/>
      <c r="Z396"/>
      <c r="AB396"/>
      <c r="AC396"/>
      <c r="AE396"/>
      <c r="AF396"/>
    </row>
    <row r="397" spans="16:32" ht="15" customHeight="1">
      <c r="P397"/>
      <c r="Q397"/>
      <c r="S397"/>
      <c r="T397"/>
      <c r="V397"/>
      <c r="W397"/>
      <c r="Y397"/>
      <c r="Z397"/>
      <c r="AB397"/>
      <c r="AC397"/>
      <c r="AE397"/>
      <c r="AF397"/>
    </row>
    <row r="398" spans="16:32" ht="15" customHeight="1">
      <c r="P398"/>
      <c r="Q398"/>
      <c r="S398"/>
      <c r="T398"/>
      <c r="V398"/>
      <c r="W398"/>
      <c r="Y398"/>
      <c r="Z398"/>
      <c r="AB398"/>
      <c r="AC398"/>
      <c r="AE398"/>
      <c r="AF398"/>
    </row>
    <row r="399" spans="16:32" ht="15" customHeight="1">
      <c r="P399"/>
      <c r="Q399"/>
      <c r="S399"/>
      <c r="T399"/>
      <c r="V399"/>
      <c r="W399"/>
      <c r="Y399"/>
      <c r="Z399"/>
      <c r="AB399"/>
      <c r="AC399"/>
      <c r="AE399"/>
      <c r="AF399"/>
    </row>
    <row r="400" spans="16:32" ht="15" customHeight="1">
      <c r="P400"/>
      <c r="Q400"/>
      <c r="S400"/>
      <c r="T400"/>
      <c r="V400"/>
      <c r="W400"/>
      <c r="Y400"/>
      <c r="Z400"/>
      <c r="AB400"/>
      <c r="AC400"/>
      <c r="AE400"/>
      <c r="AF400"/>
    </row>
    <row r="401" spans="16:32" ht="15" customHeight="1">
      <c r="P401"/>
      <c r="Q401"/>
      <c r="S401"/>
      <c r="T401"/>
      <c r="V401"/>
      <c r="W401"/>
      <c r="Y401"/>
      <c r="Z401"/>
      <c r="AB401"/>
      <c r="AC401"/>
      <c r="AE401"/>
      <c r="AF401"/>
    </row>
    <row r="402" spans="16:32" ht="15" customHeight="1">
      <c r="P402"/>
      <c r="Q402"/>
      <c r="S402"/>
      <c r="T402"/>
      <c r="V402"/>
      <c r="W402"/>
      <c r="Y402"/>
      <c r="Z402"/>
      <c r="AB402"/>
      <c r="AC402"/>
      <c r="AE402"/>
      <c r="AF402"/>
    </row>
    <row r="403" spans="16:32" ht="15" customHeight="1">
      <c r="P403"/>
      <c r="Q403"/>
      <c r="S403"/>
      <c r="T403"/>
      <c r="V403"/>
      <c r="W403"/>
      <c r="Y403"/>
      <c r="Z403"/>
      <c r="AB403"/>
      <c r="AC403"/>
      <c r="AE403"/>
      <c r="AF403"/>
    </row>
    <row r="404" spans="16:32" ht="15" customHeight="1">
      <c r="P404"/>
      <c r="Q404"/>
      <c r="S404"/>
      <c r="T404"/>
      <c r="V404"/>
      <c r="W404"/>
      <c r="Y404"/>
      <c r="Z404"/>
      <c r="AB404"/>
      <c r="AC404"/>
      <c r="AE404"/>
      <c r="AF404"/>
    </row>
    <row r="405" spans="16:32" ht="15" customHeight="1">
      <c r="P405"/>
      <c r="Q405"/>
      <c r="S405"/>
      <c r="T405"/>
      <c r="V405"/>
      <c r="W405"/>
      <c r="Y405"/>
      <c r="Z405"/>
      <c r="AB405"/>
      <c r="AC405"/>
      <c r="AE405"/>
      <c r="AF405"/>
    </row>
    <row r="406" spans="16:32" ht="15" customHeight="1">
      <c r="P406"/>
      <c r="Q406"/>
      <c r="S406"/>
      <c r="T406"/>
      <c r="V406"/>
      <c r="W406"/>
      <c r="Y406"/>
      <c r="Z406"/>
      <c r="AB406"/>
      <c r="AC406"/>
      <c r="AE406"/>
      <c r="AF406"/>
    </row>
    <row r="407" spans="16:32" ht="15" customHeight="1">
      <c r="P407"/>
      <c r="Q407"/>
      <c r="S407"/>
      <c r="T407"/>
      <c r="V407"/>
      <c r="W407"/>
      <c r="Y407"/>
      <c r="Z407"/>
      <c r="AB407"/>
      <c r="AC407"/>
      <c r="AE407"/>
      <c r="AF407"/>
    </row>
    <row r="408" spans="16:32" ht="15" customHeight="1">
      <c r="P408"/>
      <c r="Q408"/>
      <c r="S408"/>
      <c r="T408"/>
      <c r="V408"/>
      <c r="W408"/>
      <c r="Y408"/>
      <c r="Z408"/>
      <c r="AB408"/>
      <c r="AC408"/>
      <c r="AE408"/>
      <c r="AF408"/>
    </row>
    <row r="409" spans="16:32" ht="15" customHeight="1">
      <c r="P409"/>
      <c r="Q409"/>
      <c r="S409"/>
      <c r="T409"/>
      <c r="V409"/>
      <c r="W409"/>
      <c r="Y409"/>
      <c r="Z409"/>
      <c r="AB409"/>
      <c r="AC409"/>
      <c r="AE409"/>
      <c r="AF409"/>
    </row>
    <row r="410" spans="16:32" ht="15" customHeight="1">
      <c r="P410"/>
      <c r="Q410"/>
      <c r="S410"/>
      <c r="T410"/>
      <c r="V410"/>
      <c r="W410"/>
      <c r="Y410"/>
      <c r="Z410"/>
      <c r="AB410"/>
      <c r="AC410"/>
      <c r="AE410"/>
      <c r="AF410"/>
    </row>
    <row r="411" spans="16:32" ht="15" customHeight="1">
      <c r="P411"/>
      <c r="Q411"/>
      <c r="S411"/>
      <c r="T411"/>
      <c r="V411"/>
      <c r="W411"/>
      <c r="Y411"/>
      <c r="Z411"/>
      <c r="AB411"/>
      <c r="AC411"/>
      <c r="AE411"/>
      <c r="AF411"/>
    </row>
    <row r="412" spans="16:32" ht="15" customHeight="1">
      <c r="P412"/>
      <c r="Q412"/>
      <c r="S412"/>
      <c r="T412"/>
      <c r="V412"/>
      <c r="W412"/>
      <c r="Y412"/>
      <c r="Z412"/>
      <c r="AB412"/>
      <c r="AC412"/>
      <c r="AE412"/>
      <c r="AF412"/>
    </row>
    <row r="413" spans="16:32" ht="15" customHeight="1">
      <c r="P413"/>
      <c r="Q413"/>
      <c r="S413"/>
      <c r="T413"/>
      <c r="V413"/>
      <c r="W413"/>
      <c r="Y413"/>
      <c r="Z413"/>
      <c r="AB413"/>
      <c r="AC413"/>
      <c r="AE413"/>
      <c r="AF413"/>
    </row>
    <row r="414" spans="16:32" ht="15" customHeight="1">
      <c r="P414"/>
      <c r="Q414"/>
      <c r="S414"/>
      <c r="T414"/>
      <c r="V414"/>
      <c r="W414"/>
      <c r="Y414"/>
      <c r="Z414"/>
      <c r="AB414"/>
      <c r="AC414"/>
      <c r="AE414"/>
      <c r="AF414"/>
    </row>
    <row r="415" spans="16:32" ht="15" customHeight="1">
      <c r="P415"/>
      <c r="Q415"/>
      <c r="S415"/>
      <c r="T415"/>
      <c r="V415"/>
      <c r="W415"/>
      <c r="Y415"/>
      <c r="Z415"/>
      <c r="AB415"/>
      <c r="AC415"/>
      <c r="AE415"/>
      <c r="AF415"/>
    </row>
    <row r="416" spans="16:32" ht="15" customHeight="1">
      <c r="P416"/>
      <c r="Q416"/>
      <c r="S416"/>
      <c r="T416"/>
      <c r="V416"/>
      <c r="W416"/>
      <c r="Y416"/>
      <c r="Z416"/>
      <c r="AB416"/>
      <c r="AC416"/>
      <c r="AE416"/>
      <c r="AF416"/>
    </row>
    <row r="417" spans="16:32" ht="15" customHeight="1">
      <c r="P417"/>
      <c r="Q417"/>
      <c r="S417"/>
      <c r="T417"/>
      <c r="V417"/>
      <c r="W417"/>
      <c r="Y417"/>
      <c r="Z417"/>
      <c r="AB417"/>
      <c r="AC417"/>
      <c r="AE417"/>
      <c r="AF417"/>
    </row>
    <row r="418" spans="16:32" ht="15" customHeight="1">
      <c r="P418"/>
      <c r="Q418"/>
      <c r="S418"/>
      <c r="T418"/>
      <c r="V418"/>
      <c r="W418"/>
      <c r="Y418"/>
      <c r="Z418"/>
      <c r="AB418"/>
      <c r="AC418"/>
      <c r="AE418"/>
      <c r="AF418"/>
    </row>
    <row r="419" spans="16:32" ht="15" customHeight="1">
      <c r="P419"/>
      <c r="Q419"/>
      <c r="S419"/>
      <c r="T419"/>
      <c r="V419"/>
      <c r="W419"/>
      <c r="Y419"/>
      <c r="Z419"/>
      <c r="AB419"/>
      <c r="AC419"/>
      <c r="AE419"/>
      <c r="AF419"/>
    </row>
    <row r="420" spans="16:32" ht="15" customHeight="1">
      <c r="P420"/>
      <c r="Q420"/>
      <c r="S420"/>
      <c r="T420"/>
      <c r="V420"/>
      <c r="W420"/>
      <c r="Y420"/>
      <c r="Z420"/>
      <c r="AB420"/>
      <c r="AC420"/>
      <c r="AE420"/>
      <c r="AF420"/>
    </row>
    <row r="421" spans="16:32" ht="15" customHeight="1">
      <c r="P421"/>
      <c r="Q421"/>
      <c r="S421"/>
      <c r="T421"/>
      <c r="V421"/>
      <c r="W421"/>
      <c r="Y421"/>
      <c r="Z421"/>
      <c r="AB421"/>
      <c r="AC421"/>
      <c r="AE421"/>
      <c r="AF421"/>
    </row>
    <row r="422" spans="16:32" ht="15" customHeight="1">
      <c r="P422"/>
      <c r="Q422"/>
      <c r="S422"/>
      <c r="T422"/>
      <c r="V422"/>
      <c r="W422"/>
      <c r="Y422"/>
      <c r="Z422"/>
      <c r="AB422"/>
      <c r="AC422"/>
      <c r="AE422"/>
      <c r="AF422"/>
    </row>
    <row r="423" spans="16:32" ht="15" customHeight="1">
      <c r="P423"/>
      <c r="Q423"/>
      <c r="S423"/>
      <c r="T423"/>
      <c r="V423"/>
      <c r="W423"/>
      <c r="Y423"/>
      <c r="Z423"/>
      <c r="AB423"/>
      <c r="AC423"/>
      <c r="AE423"/>
      <c r="AF423"/>
    </row>
    <row r="424" spans="16:32" ht="15" customHeight="1">
      <c r="P424"/>
      <c r="Q424"/>
      <c r="S424"/>
      <c r="T424"/>
      <c r="V424"/>
      <c r="W424"/>
      <c r="Y424"/>
      <c r="Z424"/>
      <c r="AB424"/>
      <c r="AC424"/>
      <c r="AE424"/>
      <c r="AF424"/>
    </row>
    <row r="425" spans="16:32" ht="15" customHeight="1">
      <c r="P425"/>
      <c r="Q425"/>
      <c r="S425"/>
      <c r="T425"/>
      <c r="V425"/>
      <c r="W425"/>
      <c r="Y425"/>
      <c r="Z425"/>
      <c r="AB425"/>
      <c r="AC425"/>
      <c r="AE425"/>
      <c r="AF425"/>
    </row>
    <row r="426" spans="16:32" ht="15" customHeight="1">
      <c r="P426"/>
      <c r="Q426"/>
      <c r="S426"/>
      <c r="T426"/>
      <c r="V426"/>
      <c r="W426"/>
      <c r="Y426"/>
      <c r="Z426"/>
      <c r="AB426"/>
      <c r="AC426"/>
      <c r="AE426"/>
      <c r="AF426"/>
    </row>
    <row r="427" spans="16:32" ht="15" customHeight="1">
      <c r="P427"/>
      <c r="Q427"/>
      <c r="S427"/>
      <c r="T427"/>
      <c r="V427"/>
      <c r="W427"/>
      <c r="Y427"/>
      <c r="Z427"/>
      <c r="AB427"/>
      <c r="AC427"/>
      <c r="AE427"/>
      <c r="AF427"/>
    </row>
    <row r="428" spans="16:32" ht="15" customHeight="1">
      <c r="P428"/>
      <c r="Q428"/>
      <c r="S428"/>
      <c r="T428"/>
      <c r="V428"/>
      <c r="W428"/>
      <c r="Y428"/>
      <c r="Z428"/>
      <c r="AB428"/>
      <c r="AC428"/>
      <c r="AE428"/>
      <c r="AF428"/>
    </row>
    <row r="429" spans="16:32" ht="15" customHeight="1">
      <c r="P429"/>
      <c r="Q429"/>
      <c r="S429"/>
      <c r="T429"/>
      <c r="V429"/>
      <c r="W429"/>
      <c r="Y429"/>
      <c r="Z429"/>
      <c r="AB429"/>
      <c r="AC429"/>
      <c r="AE429"/>
      <c r="AF429"/>
    </row>
    <row r="430" spans="16:32" ht="15" customHeight="1">
      <c r="P430"/>
      <c r="Q430"/>
      <c r="S430"/>
      <c r="T430"/>
      <c r="V430"/>
      <c r="W430"/>
      <c r="Y430"/>
      <c r="Z430"/>
      <c r="AB430"/>
      <c r="AC430"/>
      <c r="AE430"/>
      <c r="AF430"/>
    </row>
    <row r="431" spans="16:32" ht="15" customHeight="1">
      <c r="P431"/>
      <c r="Q431"/>
      <c r="S431"/>
      <c r="T431"/>
      <c r="V431"/>
      <c r="W431"/>
      <c r="Y431"/>
      <c r="Z431"/>
      <c r="AB431"/>
      <c r="AC431"/>
      <c r="AE431"/>
      <c r="AF431"/>
    </row>
    <row r="432" spans="16:32" ht="15" customHeight="1">
      <c r="P432"/>
      <c r="Q432"/>
      <c r="S432"/>
      <c r="T432"/>
      <c r="V432"/>
      <c r="W432"/>
      <c r="Y432"/>
      <c r="Z432"/>
      <c r="AB432"/>
      <c r="AC432"/>
      <c r="AE432"/>
      <c r="AF432"/>
    </row>
    <row r="433" spans="16:32" ht="15" customHeight="1">
      <c r="P433"/>
      <c r="Q433"/>
      <c r="S433"/>
      <c r="T433"/>
      <c r="V433"/>
      <c r="W433"/>
      <c r="Y433"/>
      <c r="Z433"/>
      <c r="AB433"/>
      <c r="AC433"/>
      <c r="AE433"/>
      <c r="AF433"/>
    </row>
    <row r="434" spans="16:32" ht="15" customHeight="1">
      <c r="P434"/>
      <c r="Q434"/>
      <c r="S434"/>
      <c r="T434"/>
      <c r="V434"/>
      <c r="W434"/>
      <c r="Y434"/>
      <c r="Z434"/>
      <c r="AB434"/>
      <c r="AC434"/>
      <c r="AE434"/>
      <c r="AF434"/>
    </row>
    <row r="435" spans="16:32" ht="15" customHeight="1">
      <c r="P435"/>
      <c r="Q435"/>
      <c r="S435"/>
      <c r="T435"/>
      <c r="V435"/>
      <c r="W435"/>
      <c r="Y435"/>
      <c r="Z435"/>
      <c r="AB435"/>
      <c r="AC435"/>
      <c r="AE435"/>
      <c r="AF435"/>
    </row>
    <row r="436" spans="16:32" ht="15" customHeight="1">
      <c r="P436"/>
      <c r="Q436"/>
      <c r="S436"/>
      <c r="T436"/>
      <c r="V436"/>
      <c r="W436"/>
      <c r="Y436"/>
      <c r="Z436"/>
      <c r="AB436"/>
      <c r="AC436"/>
      <c r="AE436"/>
      <c r="AF436"/>
    </row>
    <row r="437" spans="16:32" ht="15" customHeight="1">
      <c r="P437"/>
      <c r="Q437"/>
      <c r="S437"/>
      <c r="T437"/>
      <c r="V437"/>
      <c r="W437"/>
      <c r="Y437"/>
      <c r="Z437"/>
      <c r="AB437"/>
      <c r="AC437"/>
      <c r="AE437"/>
      <c r="AF437"/>
    </row>
    <row r="438" spans="16:32" ht="15" customHeight="1">
      <c r="P438"/>
      <c r="Q438"/>
      <c r="S438"/>
      <c r="T438"/>
      <c r="V438"/>
      <c r="W438"/>
      <c r="Y438"/>
      <c r="Z438"/>
      <c r="AB438"/>
      <c r="AC438"/>
      <c r="AE438"/>
      <c r="AF438"/>
    </row>
    <row r="439" spans="16:32" ht="15" customHeight="1">
      <c r="P439"/>
      <c r="Q439"/>
      <c r="S439"/>
      <c r="T439"/>
      <c r="V439"/>
      <c r="W439"/>
      <c r="Y439"/>
      <c r="Z439"/>
      <c r="AB439"/>
      <c r="AC439"/>
      <c r="AE439"/>
      <c r="AF439"/>
    </row>
    <row r="440" spans="16:32" ht="15" customHeight="1">
      <c r="P440"/>
      <c r="Q440"/>
      <c r="S440"/>
      <c r="T440"/>
      <c r="V440"/>
      <c r="W440"/>
      <c r="Y440"/>
      <c r="Z440"/>
      <c r="AB440"/>
      <c r="AC440"/>
      <c r="AE440"/>
      <c r="AF440"/>
    </row>
    <row r="441" spans="16:32" ht="15" customHeight="1">
      <c r="P441"/>
      <c r="Q441"/>
      <c r="S441"/>
      <c r="T441"/>
      <c r="V441"/>
      <c r="W441"/>
      <c r="Y441"/>
      <c r="Z441"/>
      <c r="AB441"/>
      <c r="AC441"/>
      <c r="AE441"/>
      <c r="AF441"/>
    </row>
    <row r="442" spans="16:32" ht="15" customHeight="1">
      <c r="P442"/>
      <c r="Q442"/>
      <c r="S442"/>
      <c r="T442"/>
      <c r="V442"/>
      <c r="W442"/>
      <c r="Y442"/>
      <c r="Z442"/>
      <c r="AB442"/>
      <c r="AC442"/>
      <c r="AE442"/>
      <c r="AF442"/>
    </row>
    <row r="443" spans="16:32" ht="15" customHeight="1">
      <c r="P443"/>
      <c r="Q443"/>
      <c r="S443"/>
      <c r="T443"/>
      <c r="V443"/>
      <c r="W443"/>
      <c r="Y443"/>
      <c r="Z443"/>
      <c r="AB443"/>
      <c r="AC443"/>
      <c r="AE443"/>
      <c r="AF443"/>
    </row>
    <row r="444" spans="16:32" ht="15" customHeight="1">
      <c r="P444"/>
      <c r="Q444"/>
      <c r="S444"/>
      <c r="T444"/>
      <c r="V444"/>
      <c r="W444"/>
      <c r="Y444"/>
      <c r="Z444"/>
      <c r="AB444"/>
      <c r="AC444"/>
      <c r="AE444"/>
      <c r="AF444"/>
    </row>
    <row r="445" spans="16:32" ht="15" customHeight="1">
      <c r="P445"/>
      <c r="Q445"/>
      <c r="S445"/>
      <c r="T445"/>
      <c r="V445"/>
      <c r="W445"/>
      <c r="Y445"/>
      <c r="Z445"/>
      <c r="AB445"/>
      <c r="AC445"/>
      <c r="AE445"/>
      <c r="AF445"/>
    </row>
    <row r="446" spans="16:32" ht="15" customHeight="1">
      <c r="P446"/>
      <c r="Q446"/>
      <c r="S446"/>
      <c r="T446"/>
      <c r="V446"/>
      <c r="W446"/>
      <c r="Y446"/>
      <c r="Z446"/>
      <c r="AB446"/>
      <c r="AC446"/>
      <c r="AE446"/>
      <c r="AF446"/>
    </row>
    <row r="447" spans="16:32" ht="15" customHeight="1">
      <c r="P447"/>
      <c r="Q447"/>
      <c r="S447"/>
      <c r="T447"/>
      <c r="V447"/>
      <c r="W447"/>
      <c r="Y447"/>
      <c r="Z447"/>
      <c r="AB447"/>
      <c r="AC447"/>
      <c r="AE447"/>
      <c r="AF447"/>
    </row>
    <row r="448" spans="16:32" ht="15" customHeight="1">
      <c r="P448"/>
      <c r="Q448"/>
      <c r="S448"/>
      <c r="T448"/>
      <c r="V448"/>
      <c r="W448"/>
      <c r="Y448"/>
      <c r="Z448"/>
      <c r="AB448"/>
      <c r="AC448"/>
      <c r="AE448"/>
      <c r="AF448"/>
    </row>
    <row r="449" spans="16:32" ht="15" customHeight="1">
      <c r="P449"/>
      <c r="Q449"/>
      <c r="S449"/>
      <c r="T449"/>
      <c r="V449"/>
      <c r="W449"/>
      <c r="Y449"/>
      <c r="Z449"/>
      <c r="AB449"/>
      <c r="AC449"/>
      <c r="AE449"/>
      <c r="AF449"/>
    </row>
    <row r="450" spans="16:32" ht="15" customHeight="1">
      <c r="P450"/>
      <c r="Q450"/>
      <c r="S450"/>
      <c r="T450"/>
      <c r="V450"/>
      <c r="W450"/>
      <c r="Y450"/>
      <c r="Z450"/>
      <c r="AB450"/>
      <c r="AC450"/>
      <c r="AE450"/>
      <c r="AF450"/>
    </row>
    <row r="451" spans="16:32" ht="15" customHeight="1">
      <c r="P451"/>
      <c r="Q451"/>
      <c r="S451"/>
      <c r="T451"/>
      <c r="V451"/>
      <c r="W451"/>
      <c r="Y451"/>
      <c r="Z451"/>
      <c r="AB451"/>
      <c r="AC451"/>
      <c r="AE451"/>
      <c r="AF451"/>
    </row>
    <row r="452" spans="16:32" ht="15" customHeight="1">
      <c r="P452"/>
      <c r="Q452"/>
      <c r="S452"/>
      <c r="T452"/>
      <c r="V452"/>
      <c r="W452"/>
      <c r="Y452"/>
      <c r="Z452"/>
      <c r="AB452"/>
      <c r="AC452"/>
      <c r="AE452"/>
      <c r="AF452"/>
    </row>
    <row r="453" spans="16:32" ht="15" customHeight="1">
      <c r="P453"/>
      <c r="Q453"/>
      <c r="S453"/>
      <c r="T453"/>
      <c r="V453"/>
      <c r="W453"/>
      <c r="Y453"/>
      <c r="Z453"/>
      <c r="AB453"/>
      <c r="AC453"/>
      <c r="AE453"/>
      <c r="AF453"/>
    </row>
    <row r="454" spans="16:32" ht="15" customHeight="1">
      <c r="P454"/>
      <c r="Q454"/>
      <c r="S454"/>
      <c r="T454"/>
      <c r="V454"/>
      <c r="W454"/>
      <c r="Y454"/>
      <c r="Z454"/>
      <c r="AB454"/>
      <c r="AC454"/>
      <c r="AE454"/>
      <c r="AF454"/>
    </row>
    <row r="455" spans="16:32" ht="15" customHeight="1">
      <c r="P455"/>
      <c r="Q455"/>
      <c r="S455"/>
      <c r="T455"/>
      <c r="V455"/>
      <c r="W455"/>
      <c r="Y455"/>
      <c r="Z455"/>
      <c r="AB455"/>
      <c r="AC455"/>
      <c r="AE455"/>
      <c r="AF455"/>
    </row>
    <row r="456" spans="16:32" ht="15" customHeight="1">
      <c r="P456"/>
      <c r="Q456"/>
      <c r="S456"/>
      <c r="T456"/>
      <c r="V456"/>
      <c r="W456"/>
      <c r="Y456"/>
      <c r="Z456"/>
      <c r="AB456"/>
      <c r="AC456"/>
      <c r="AE456"/>
      <c r="AF456"/>
    </row>
    <row r="457" spans="16:32" ht="15" customHeight="1">
      <c r="P457"/>
      <c r="Q457"/>
      <c r="S457"/>
      <c r="T457"/>
      <c r="V457"/>
      <c r="W457"/>
      <c r="Y457"/>
      <c r="Z457"/>
      <c r="AB457"/>
      <c r="AC457"/>
      <c r="AE457"/>
      <c r="AF457"/>
    </row>
    <row r="458" spans="16:32" ht="15" customHeight="1">
      <c r="P458"/>
      <c r="Q458"/>
      <c r="S458"/>
      <c r="T458"/>
      <c r="V458"/>
      <c r="W458"/>
      <c r="Y458"/>
      <c r="Z458"/>
      <c r="AB458"/>
      <c r="AC458"/>
      <c r="AE458"/>
      <c r="AF458"/>
    </row>
    <row r="459" spans="16:32" ht="15" customHeight="1">
      <c r="P459"/>
      <c r="Q459"/>
      <c r="S459"/>
      <c r="T459"/>
      <c r="V459"/>
      <c r="W459"/>
      <c r="Y459"/>
      <c r="Z459"/>
      <c r="AB459"/>
      <c r="AC459"/>
      <c r="AE459"/>
      <c r="AF459"/>
    </row>
    <row r="460" spans="16:32" ht="15" customHeight="1">
      <c r="P460"/>
      <c r="Q460"/>
      <c r="S460"/>
      <c r="T460"/>
      <c r="V460"/>
      <c r="W460"/>
      <c r="Y460"/>
      <c r="Z460"/>
      <c r="AB460"/>
      <c r="AC460"/>
      <c r="AE460"/>
      <c r="AF460"/>
    </row>
    <row r="461" spans="16:32" ht="15" customHeight="1">
      <c r="P461"/>
      <c r="Q461"/>
      <c r="S461"/>
      <c r="T461"/>
      <c r="V461"/>
      <c r="W461"/>
      <c r="Y461"/>
      <c r="Z461"/>
      <c r="AB461"/>
      <c r="AC461"/>
      <c r="AE461"/>
      <c r="AF461"/>
    </row>
    <row r="462" spans="16:32" ht="15" customHeight="1">
      <c r="P462"/>
      <c r="Q462"/>
      <c r="S462"/>
      <c r="T462"/>
      <c r="V462"/>
      <c r="W462"/>
      <c r="Y462"/>
      <c r="Z462"/>
      <c r="AB462"/>
      <c r="AC462"/>
      <c r="AE462"/>
      <c r="AF462"/>
    </row>
    <row r="463" spans="16:32" ht="15" customHeight="1">
      <c r="P463"/>
      <c r="Q463"/>
      <c r="S463"/>
      <c r="T463"/>
      <c r="V463"/>
      <c r="W463"/>
      <c r="Y463"/>
      <c r="Z463"/>
      <c r="AB463"/>
      <c r="AC463"/>
      <c r="AE463"/>
      <c r="AF463"/>
    </row>
    <row r="464" spans="16:32" ht="15" customHeight="1">
      <c r="P464"/>
      <c r="Q464"/>
      <c r="S464"/>
      <c r="T464"/>
      <c r="V464"/>
      <c r="W464"/>
      <c r="Y464"/>
      <c r="Z464"/>
      <c r="AB464"/>
      <c r="AC464"/>
      <c r="AE464"/>
      <c r="AF464"/>
    </row>
    <row r="465" spans="16:32" ht="15" customHeight="1">
      <c r="P465"/>
      <c r="Q465"/>
      <c r="S465"/>
      <c r="T465"/>
      <c r="V465"/>
      <c r="W465"/>
      <c r="Y465"/>
      <c r="Z465"/>
      <c r="AB465"/>
      <c r="AC465"/>
      <c r="AE465"/>
      <c r="AF465"/>
    </row>
    <row r="466" spans="16:32" ht="15" customHeight="1">
      <c r="P466"/>
      <c r="Q466"/>
      <c r="S466"/>
      <c r="T466"/>
      <c r="V466"/>
      <c r="W466"/>
      <c r="Y466"/>
      <c r="Z466"/>
      <c r="AB466"/>
      <c r="AC466"/>
      <c r="AE466"/>
      <c r="AF466"/>
    </row>
    <row r="467" spans="16:32" ht="15" customHeight="1">
      <c r="P467"/>
      <c r="Q467"/>
      <c r="S467"/>
      <c r="T467"/>
      <c r="V467"/>
      <c r="W467"/>
      <c r="Y467"/>
      <c r="Z467"/>
      <c r="AB467"/>
      <c r="AC467"/>
      <c r="AE467"/>
      <c r="AF467"/>
    </row>
    <row r="468" spans="16:32" ht="15" customHeight="1">
      <c r="P468"/>
      <c r="Q468"/>
      <c r="S468"/>
      <c r="T468"/>
      <c r="V468"/>
      <c r="W468"/>
      <c r="Y468"/>
      <c r="Z468"/>
      <c r="AB468"/>
      <c r="AC468"/>
      <c r="AE468"/>
      <c r="AF468"/>
    </row>
    <row r="469" spans="16:32" ht="15" customHeight="1">
      <c r="P469"/>
      <c r="Q469"/>
      <c r="S469"/>
      <c r="T469"/>
      <c r="V469"/>
      <c r="W469"/>
      <c r="Y469"/>
      <c r="Z469"/>
      <c r="AB469"/>
      <c r="AC469"/>
      <c r="AE469"/>
      <c r="AF469"/>
    </row>
    <row r="470" spans="16:32" ht="15" customHeight="1">
      <c r="P470"/>
      <c r="Q470"/>
      <c r="S470"/>
      <c r="T470"/>
      <c r="V470"/>
      <c r="W470"/>
      <c r="Y470"/>
      <c r="Z470"/>
      <c r="AB470"/>
      <c r="AC470"/>
      <c r="AE470"/>
      <c r="AF470"/>
    </row>
    <row r="471" spans="16:32" ht="15" customHeight="1">
      <c r="P471"/>
      <c r="Q471"/>
      <c r="S471"/>
      <c r="T471"/>
      <c r="V471"/>
      <c r="W471"/>
      <c r="Y471"/>
      <c r="Z471"/>
      <c r="AB471"/>
      <c r="AC471"/>
      <c r="AE471"/>
      <c r="AF471"/>
    </row>
    <row r="472" spans="16:32" ht="15" customHeight="1">
      <c r="P472"/>
      <c r="Q472"/>
      <c r="S472"/>
      <c r="T472"/>
      <c r="V472"/>
      <c r="W472"/>
      <c r="Y472"/>
      <c r="Z472"/>
      <c r="AB472"/>
      <c r="AC472"/>
      <c r="AE472"/>
      <c r="AF472"/>
    </row>
    <row r="473" spans="16:32" ht="15" customHeight="1">
      <c r="P473"/>
      <c r="Q473"/>
      <c r="S473"/>
      <c r="T473"/>
      <c r="V473"/>
      <c r="W473"/>
      <c r="Y473"/>
      <c r="Z473"/>
      <c r="AB473"/>
      <c r="AC473"/>
      <c r="AE473"/>
      <c r="AF473"/>
    </row>
    <row r="474" spans="16:32" ht="15" customHeight="1">
      <c r="P474"/>
      <c r="Q474"/>
      <c r="S474"/>
      <c r="T474"/>
      <c r="V474"/>
      <c r="W474"/>
      <c r="Y474"/>
      <c r="Z474"/>
      <c r="AB474"/>
      <c r="AC474"/>
      <c r="AE474"/>
      <c r="AF474"/>
    </row>
    <row r="475" spans="16:32" ht="15" customHeight="1">
      <c r="P475"/>
      <c r="Q475"/>
      <c r="S475"/>
      <c r="T475"/>
      <c r="V475"/>
      <c r="W475"/>
      <c r="Y475"/>
      <c r="Z475"/>
      <c r="AB475"/>
      <c r="AC475"/>
      <c r="AE475"/>
      <c r="AF475"/>
    </row>
    <row r="476" spans="16:32" ht="15" customHeight="1">
      <c r="P476"/>
      <c r="Q476"/>
      <c r="S476"/>
      <c r="T476"/>
      <c r="V476"/>
      <c r="W476"/>
      <c r="Y476"/>
      <c r="Z476"/>
      <c r="AB476"/>
      <c r="AC476"/>
      <c r="AE476"/>
      <c r="AF476"/>
    </row>
    <row r="477" spans="16:32" ht="15" customHeight="1">
      <c r="P477"/>
      <c r="Q477"/>
      <c r="S477"/>
      <c r="T477"/>
      <c r="V477"/>
      <c r="W477"/>
      <c r="Y477"/>
      <c r="Z477"/>
      <c r="AB477"/>
      <c r="AC477"/>
      <c r="AE477"/>
      <c r="AF477"/>
    </row>
    <row r="478" spans="16:32" ht="15" customHeight="1">
      <c r="P478"/>
      <c r="Q478"/>
      <c r="S478"/>
      <c r="T478"/>
      <c r="V478"/>
      <c r="W478"/>
      <c r="Y478"/>
      <c r="Z478"/>
      <c r="AB478"/>
      <c r="AC478"/>
      <c r="AE478"/>
      <c r="AF478"/>
    </row>
    <row r="479" spans="16:32" ht="15" customHeight="1">
      <c r="P479"/>
      <c r="Q479"/>
      <c r="S479"/>
      <c r="T479"/>
      <c r="V479"/>
      <c r="W479"/>
      <c r="Y479"/>
      <c r="Z479"/>
      <c r="AB479"/>
      <c r="AC479"/>
      <c r="AE479"/>
      <c r="AF479"/>
    </row>
    <row r="480" spans="16:32" ht="15" customHeight="1">
      <c r="P480"/>
      <c r="Q480"/>
      <c r="S480"/>
      <c r="T480"/>
      <c r="V480"/>
      <c r="W480"/>
      <c r="Y480"/>
      <c r="Z480"/>
      <c r="AB480"/>
      <c r="AC480"/>
      <c r="AE480"/>
      <c r="AF480"/>
    </row>
    <row r="481" spans="16:32" ht="15" customHeight="1">
      <c r="P481"/>
      <c r="Q481"/>
      <c r="S481"/>
      <c r="T481"/>
      <c r="V481"/>
      <c r="W481"/>
      <c r="Y481"/>
      <c r="Z481"/>
      <c r="AB481"/>
      <c r="AC481"/>
      <c r="AE481"/>
      <c r="AF481"/>
    </row>
    <row r="482" spans="16:32" ht="15" customHeight="1">
      <c r="P482"/>
      <c r="Q482"/>
      <c r="S482"/>
      <c r="T482"/>
      <c r="V482"/>
      <c r="W482"/>
      <c r="Y482"/>
      <c r="Z482"/>
      <c r="AB482"/>
      <c r="AC482"/>
      <c r="AE482"/>
      <c r="AF482"/>
    </row>
    <row r="483" spans="16:32" ht="15" customHeight="1">
      <c r="P483"/>
      <c r="Q483"/>
      <c r="S483"/>
      <c r="T483"/>
      <c r="V483"/>
      <c r="W483"/>
      <c r="Y483"/>
      <c r="Z483"/>
      <c r="AB483"/>
      <c r="AC483"/>
      <c r="AE483"/>
      <c r="AF483"/>
    </row>
    <row r="484" spans="16:32" ht="15" customHeight="1">
      <c r="P484"/>
      <c r="Q484"/>
      <c r="S484"/>
      <c r="T484"/>
      <c r="V484"/>
      <c r="W484"/>
      <c r="Y484"/>
      <c r="Z484"/>
      <c r="AB484"/>
      <c r="AC484"/>
      <c r="AE484"/>
      <c r="AF484"/>
    </row>
    <row r="485" spans="16:32" ht="15" customHeight="1">
      <c r="P485"/>
      <c r="Q485"/>
      <c r="S485"/>
      <c r="T485"/>
      <c r="V485"/>
      <c r="W485"/>
      <c r="Y485"/>
      <c r="Z485"/>
      <c r="AB485"/>
      <c r="AC485"/>
      <c r="AE485"/>
      <c r="AF485"/>
    </row>
    <row r="486" spans="16:32" ht="15" customHeight="1">
      <c r="P486"/>
      <c r="Q486"/>
      <c r="S486"/>
      <c r="T486"/>
      <c r="V486"/>
      <c r="W486"/>
      <c r="Y486"/>
      <c r="Z486"/>
      <c r="AB486"/>
      <c r="AC486"/>
      <c r="AE486"/>
      <c r="AF486"/>
    </row>
    <row r="487" spans="16:32" ht="15" customHeight="1">
      <c r="P487"/>
      <c r="Q487"/>
      <c r="S487"/>
      <c r="T487"/>
      <c r="V487"/>
      <c r="W487"/>
      <c r="Y487"/>
      <c r="Z487"/>
      <c r="AB487"/>
      <c r="AC487"/>
      <c r="AE487"/>
      <c r="AF487"/>
    </row>
    <row r="488" spans="16:32" ht="15" customHeight="1">
      <c r="P488"/>
      <c r="Q488"/>
      <c r="S488"/>
      <c r="T488"/>
      <c r="V488"/>
      <c r="W488"/>
      <c r="Y488"/>
      <c r="Z488"/>
      <c r="AB488"/>
      <c r="AC488"/>
      <c r="AE488"/>
      <c r="AF488"/>
    </row>
    <row r="489" spans="16:32" ht="15" customHeight="1">
      <c r="P489"/>
      <c r="Q489"/>
      <c r="S489"/>
      <c r="T489"/>
      <c r="V489"/>
      <c r="W489"/>
      <c r="Y489"/>
      <c r="Z489"/>
      <c r="AB489"/>
      <c r="AC489"/>
      <c r="AE489"/>
      <c r="AF489"/>
    </row>
    <row r="490" spans="16:32" ht="15" customHeight="1">
      <c r="P490"/>
      <c r="Q490"/>
      <c r="S490"/>
      <c r="T490"/>
      <c r="V490"/>
      <c r="W490"/>
      <c r="Y490"/>
      <c r="Z490"/>
      <c r="AB490"/>
      <c r="AC490"/>
      <c r="AE490"/>
      <c r="AF490"/>
    </row>
    <row r="491" spans="16:32" ht="15" customHeight="1">
      <c r="P491"/>
      <c r="Q491"/>
      <c r="S491"/>
      <c r="T491"/>
      <c r="V491"/>
      <c r="W491"/>
      <c r="Y491"/>
      <c r="Z491"/>
      <c r="AB491"/>
      <c r="AC491"/>
      <c r="AE491"/>
      <c r="AF491"/>
    </row>
    <row r="492" spans="16:32" ht="15" customHeight="1">
      <c r="P492"/>
      <c r="Q492"/>
      <c r="S492"/>
      <c r="T492"/>
      <c r="V492"/>
      <c r="W492"/>
      <c r="Y492"/>
      <c r="Z492"/>
      <c r="AB492"/>
      <c r="AC492"/>
      <c r="AE492"/>
      <c r="AF492"/>
    </row>
    <row r="493" spans="16:32" ht="15" customHeight="1">
      <c r="P493"/>
      <c r="Q493"/>
      <c r="S493"/>
      <c r="T493"/>
      <c r="V493"/>
      <c r="W493"/>
      <c r="Y493"/>
      <c r="Z493"/>
      <c r="AB493"/>
      <c r="AC493"/>
      <c r="AE493"/>
      <c r="AF493"/>
    </row>
    <row r="494" spans="16:32" ht="15" customHeight="1">
      <c r="P494"/>
      <c r="Q494"/>
      <c r="S494"/>
      <c r="T494"/>
      <c r="V494"/>
      <c r="W494"/>
      <c r="Y494"/>
      <c r="Z494"/>
      <c r="AB494"/>
      <c r="AC494"/>
      <c r="AE494"/>
      <c r="AF494"/>
    </row>
    <row r="495" spans="16:32" ht="15" customHeight="1">
      <c r="P495"/>
      <c r="Q495"/>
      <c r="S495"/>
      <c r="T495"/>
      <c r="V495"/>
      <c r="W495"/>
      <c r="Y495"/>
      <c r="Z495"/>
      <c r="AB495"/>
      <c r="AC495"/>
      <c r="AE495"/>
      <c r="AF495"/>
    </row>
    <row r="496" spans="16:32" ht="15" customHeight="1">
      <c r="P496"/>
      <c r="Q496"/>
      <c r="S496"/>
      <c r="T496"/>
      <c r="V496"/>
      <c r="W496"/>
      <c r="Y496"/>
      <c r="Z496"/>
      <c r="AB496"/>
      <c r="AC496"/>
      <c r="AE496"/>
      <c r="AF496"/>
    </row>
    <row r="497" spans="16:32" ht="15" customHeight="1">
      <c r="P497"/>
      <c r="Q497"/>
      <c r="S497"/>
      <c r="T497"/>
      <c r="V497"/>
      <c r="W497"/>
      <c r="Y497"/>
      <c r="Z497"/>
      <c r="AB497"/>
      <c r="AC497"/>
      <c r="AE497"/>
      <c r="AF497"/>
    </row>
    <row r="498" spans="16:32" ht="15" customHeight="1">
      <c r="P498"/>
      <c r="Q498"/>
      <c r="S498"/>
      <c r="T498"/>
      <c r="V498"/>
      <c r="W498"/>
      <c r="Y498"/>
      <c r="Z498"/>
      <c r="AB498"/>
      <c r="AC498"/>
      <c r="AE498"/>
      <c r="AF498"/>
    </row>
    <row r="499" spans="16:32" ht="15" customHeight="1">
      <c r="P499"/>
      <c r="Q499"/>
      <c r="S499"/>
      <c r="T499"/>
      <c r="V499"/>
      <c r="W499"/>
      <c r="Y499"/>
      <c r="Z499"/>
      <c r="AB499"/>
      <c r="AC499"/>
      <c r="AE499"/>
      <c r="AF499"/>
    </row>
    <row r="500" spans="16:32" ht="15" customHeight="1">
      <c r="P500"/>
      <c r="Q500"/>
      <c r="S500"/>
      <c r="T500"/>
      <c r="V500"/>
      <c r="W500"/>
      <c r="Y500"/>
      <c r="Z500"/>
      <c r="AB500"/>
      <c r="AC500"/>
      <c r="AE500"/>
      <c r="AF500"/>
    </row>
    <row r="501" spans="16:32" ht="15" customHeight="1">
      <c r="P501"/>
      <c r="Q501"/>
      <c r="S501"/>
      <c r="T501"/>
      <c r="V501"/>
      <c r="W501"/>
      <c r="Y501"/>
      <c r="Z501"/>
      <c r="AB501"/>
      <c r="AC501"/>
      <c r="AE501"/>
      <c r="AF501"/>
    </row>
    <row r="502" spans="16:32" ht="15" customHeight="1">
      <c r="P502"/>
      <c r="Q502"/>
      <c r="S502"/>
      <c r="T502"/>
      <c r="V502"/>
      <c r="W502"/>
      <c r="Y502"/>
      <c r="Z502"/>
      <c r="AB502"/>
      <c r="AC502"/>
      <c r="AE502"/>
      <c r="AF502"/>
    </row>
    <row r="503" spans="16:32" ht="15" customHeight="1">
      <c r="P503"/>
      <c r="Q503"/>
      <c r="S503"/>
      <c r="T503"/>
      <c r="V503"/>
      <c r="W503"/>
      <c r="Y503"/>
      <c r="Z503"/>
      <c r="AB503"/>
      <c r="AC503"/>
      <c r="AE503"/>
      <c r="AF503"/>
    </row>
    <row r="504" spans="16:32" ht="15" customHeight="1">
      <c r="P504"/>
      <c r="Q504"/>
      <c r="S504"/>
      <c r="T504"/>
      <c r="V504"/>
      <c r="W504"/>
      <c r="Y504"/>
      <c r="Z504"/>
      <c r="AB504"/>
      <c r="AC504"/>
      <c r="AE504"/>
      <c r="AF504"/>
    </row>
    <row r="505" spans="16:32" ht="15" customHeight="1">
      <c r="P505"/>
      <c r="Q505"/>
      <c r="S505"/>
      <c r="T505"/>
      <c r="V505"/>
      <c r="W505"/>
      <c r="Y505"/>
      <c r="Z505"/>
      <c r="AB505"/>
      <c r="AC505"/>
      <c r="AE505"/>
      <c r="AF505"/>
    </row>
    <row r="506" spans="16:32" ht="15" customHeight="1">
      <c r="P506"/>
      <c r="Q506"/>
      <c r="S506"/>
      <c r="T506"/>
      <c r="V506"/>
      <c r="W506"/>
      <c r="Y506"/>
      <c r="Z506"/>
      <c r="AB506"/>
      <c r="AC506"/>
      <c r="AE506"/>
      <c r="AF506"/>
    </row>
    <row r="507" spans="16:32" ht="15" customHeight="1">
      <c r="P507"/>
      <c r="Q507"/>
      <c r="S507"/>
      <c r="T507"/>
      <c r="V507"/>
      <c r="W507"/>
      <c r="Y507"/>
      <c r="Z507"/>
      <c r="AB507"/>
      <c r="AC507"/>
      <c r="AE507"/>
      <c r="AF507"/>
    </row>
    <row r="508" spans="16:32" ht="15" customHeight="1">
      <c r="P508"/>
      <c r="Q508"/>
      <c r="S508"/>
      <c r="T508"/>
      <c r="V508"/>
      <c r="W508"/>
      <c r="Y508"/>
      <c r="Z508"/>
      <c r="AB508"/>
      <c r="AC508"/>
      <c r="AE508"/>
      <c r="AF508"/>
    </row>
    <row r="509" spans="16:32" ht="15" customHeight="1">
      <c r="P509"/>
      <c r="Q509"/>
      <c r="S509"/>
      <c r="T509"/>
      <c r="V509"/>
      <c r="W509"/>
      <c r="Y509"/>
      <c r="Z509"/>
      <c r="AB509"/>
      <c r="AC509"/>
      <c r="AE509"/>
      <c r="AF509"/>
    </row>
    <row r="510" spans="16:32" ht="15" customHeight="1">
      <c r="P510"/>
      <c r="Q510"/>
      <c r="S510"/>
      <c r="T510"/>
      <c r="V510"/>
      <c r="W510"/>
      <c r="Y510"/>
      <c r="Z510"/>
      <c r="AB510"/>
      <c r="AC510"/>
      <c r="AE510"/>
      <c r="AF510"/>
    </row>
    <row r="511" spans="16:32" ht="15" customHeight="1">
      <c r="P511"/>
      <c r="Q511"/>
      <c r="S511"/>
      <c r="T511"/>
      <c r="V511"/>
      <c r="W511"/>
      <c r="Y511"/>
      <c r="Z511"/>
      <c r="AB511"/>
      <c r="AC511"/>
      <c r="AE511"/>
      <c r="AF511"/>
    </row>
    <row r="512" spans="16:32" ht="15" customHeight="1">
      <c r="P512"/>
      <c r="Q512"/>
      <c r="S512"/>
      <c r="T512"/>
      <c r="V512"/>
      <c r="W512"/>
      <c r="Y512"/>
      <c r="Z512"/>
      <c r="AB512"/>
      <c r="AC512"/>
      <c r="AE512"/>
      <c r="AF512"/>
    </row>
    <row r="513" spans="16:32" ht="15" customHeight="1">
      <c r="P513"/>
      <c r="Q513"/>
      <c r="S513"/>
      <c r="T513"/>
      <c r="V513"/>
      <c r="W513"/>
      <c r="Y513"/>
      <c r="Z513"/>
      <c r="AB513"/>
      <c r="AC513"/>
      <c r="AE513"/>
      <c r="AF513"/>
    </row>
    <row r="514" spans="16:32" ht="15" customHeight="1">
      <c r="P514"/>
      <c r="Q514"/>
      <c r="S514"/>
      <c r="T514"/>
      <c r="V514"/>
      <c r="W514"/>
      <c r="Y514"/>
      <c r="Z514"/>
      <c r="AB514"/>
      <c r="AC514"/>
      <c r="AE514"/>
      <c r="AF514"/>
    </row>
    <row r="515" spans="16:32" ht="15" customHeight="1">
      <c r="P515"/>
      <c r="Q515"/>
      <c r="S515"/>
      <c r="T515"/>
      <c r="V515"/>
      <c r="W515"/>
      <c r="Y515"/>
      <c r="Z515"/>
      <c r="AB515"/>
      <c r="AC515"/>
      <c r="AE515"/>
      <c r="AF515"/>
    </row>
    <row r="516" spans="16:32" ht="15" customHeight="1">
      <c r="P516"/>
      <c r="Q516"/>
      <c r="S516"/>
      <c r="T516"/>
      <c r="V516"/>
      <c r="W516"/>
      <c r="Y516"/>
      <c r="Z516"/>
      <c r="AB516"/>
      <c r="AC516"/>
      <c r="AE516"/>
      <c r="AF516"/>
    </row>
    <row r="517" spans="16:32" ht="15" customHeight="1">
      <c r="P517"/>
      <c r="Q517"/>
      <c r="S517"/>
      <c r="T517"/>
      <c r="V517"/>
      <c r="W517"/>
      <c r="Y517"/>
      <c r="Z517"/>
      <c r="AB517"/>
      <c r="AC517"/>
      <c r="AE517"/>
      <c r="AF517"/>
    </row>
    <row r="518" spans="16:32" ht="15" customHeight="1">
      <c r="P518"/>
      <c r="Q518"/>
      <c r="S518"/>
      <c r="T518"/>
      <c r="V518"/>
      <c r="W518"/>
      <c r="Y518"/>
      <c r="Z518"/>
      <c r="AB518"/>
      <c r="AC518"/>
      <c r="AE518"/>
      <c r="AF518"/>
    </row>
    <row r="519" spans="16:32" ht="15" customHeight="1">
      <c r="P519"/>
      <c r="Q519"/>
      <c r="S519"/>
      <c r="T519"/>
      <c r="V519"/>
      <c r="W519"/>
      <c r="Y519"/>
      <c r="Z519"/>
      <c r="AB519"/>
      <c r="AC519"/>
      <c r="AE519"/>
      <c r="AF519"/>
    </row>
    <row r="520" spans="16:32" ht="15" customHeight="1">
      <c r="P520"/>
      <c r="Q520"/>
      <c r="S520"/>
      <c r="T520"/>
      <c r="V520"/>
      <c r="W520"/>
      <c r="Y520"/>
      <c r="Z520"/>
      <c r="AB520"/>
      <c r="AC520"/>
      <c r="AE520"/>
      <c r="AF520"/>
    </row>
    <row r="521" spans="16:32" ht="15" customHeight="1">
      <c r="P521"/>
      <c r="Q521"/>
      <c r="S521"/>
      <c r="T521"/>
      <c r="V521"/>
      <c r="W521"/>
      <c r="Y521"/>
      <c r="Z521"/>
      <c r="AB521"/>
      <c r="AC521"/>
      <c r="AE521"/>
      <c r="AF521"/>
    </row>
    <row r="522" spans="16:32" ht="15" customHeight="1">
      <c r="P522"/>
      <c r="Q522"/>
      <c r="S522"/>
      <c r="T522"/>
      <c r="V522"/>
      <c r="W522"/>
      <c r="Y522"/>
      <c r="Z522"/>
      <c r="AB522"/>
      <c r="AC522"/>
      <c r="AE522"/>
      <c r="AF522"/>
    </row>
    <row r="523" spans="16:32" ht="15" customHeight="1">
      <c r="P523"/>
      <c r="Q523"/>
      <c r="S523"/>
      <c r="T523"/>
      <c r="V523"/>
      <c r="W523"/>
      <c r="Y523"/>
      <c r="Z523"/>
      <c r="AB523"/>
      <c r="AC523"/>
      <c r="AE523"/>
      <c r="AF523"/>
    </row>
    <row r="524" spans="16:32" ht="15" customHeight="1">
      <c r="P524"/>
      <c r="Q524"/>
      <c r="S524"/>
      <c r="T524"/>
      <c r="V524"/>
      <c r="W524"/>
      <c r="Y524"/>
      <c r="Z524"/>
      <c r="AB524"/>
      <c r="AC524"/>
      <c r="AE524"/>
      <c r="AF524"/>
    </row>
    <row r="525" spans="16:32" ht="15" customHeight="1">
      <c r="P525"/>
      <c r="Q525"/>
      <c r="S525"/>
      <c r="T525"/>
      <c r="V525"/>
      <c r="W525"/>
      <c r="Y525"/>
      <c r="Z525"/>
      <c r="AB525"/>
      <c r="AC525"/>
      <c r="AE525"/>
      <c r="AF525"/>
    </row>
    <row r="526" spans="16:32" ht="15" customHeight="1">
      <c r="P526"/>
      <c r="Q526"/>
      <c r="S526"/>
      <c r="T526"/>
      <c r="V526"/>
      <c r="W526"/>
      <c r="Y526"/>
      <c r="Z526"/>
      <c r="AB526"/>
      <c r="AC526"/>
      <c r="AE526"/>
      <c r="AF526"/>
    </row>
    <row r="527" spans="16:32" ht="15" customHeight="1">
      <c r="P527"/>
      <c r="Q527"/>
      <c r="S527"/>
      <c r="T527"/>
      <c r="V527"/>
      <c r="W527"/>
      <c r="Y527"/>
      <c r="Z527"/>
      <c r="AB527"/>
      <c r="AC527"/>
      <c r="AE527"/>
      <c r="AF527"/>
    </row>
    <row r="528" spans="16:32" ht="15" customHeight="1">
      <c r="P528"/>
      <c r="Q528"/>
      <c r="S528"/>
      <c r="T528"/>
      <c r="V528"/>
      <c r="W528"/>
      <c r="Y528"/>
      <c r="Z528"/>
      <c r="AB528"/>
      <c r="AC528"/>
      <c r="AE528"/>
      <c r="AF528"/>
    </row>
    <row r="529" spans="16:32" ht="15" customHeight="1">
      <c r="P529"/>
      <c r="Q529"/>
      <c r="S529"/>
      <c r="T529"/>
      <c r="V529"/>
      <c r="W529"/>
      <c r="Y529"/>
      <c r="Z529"/>
      <c r="AB529"/>
      <c r="AC529"/>
      <c r="AE529"/>
      <c r="AF529"/>
    </row>
    <row r="530" spans="16:32" ht="15" customHeight="1">
      <c r="P530"/>
      <c r="Q530"/>
      <c r="S530"/>
      <c r="T530"/>
      <c r="V530"/>
      <c r="W530"/>
      <c r="Y530"/>
      <c r="Z530"/>
      <c r="AB530"/>
      <c r="AC530"/>
      <c r="AE530"/>
      <c r="AF530"/>
    </row>
    <row r="531" spans="16:32" ht="15" customHeight="1">
      <c r="P531"/>
      <c r="Q531"/>
      <c r="S531"/>
      <c r="T531"/>
      <c r="V531"/>
      <c r="W531"/>
      <c r="Y531"/>
      <c r="Z531"/>
      <c r="AB531"/>
      <c r="AC531"/>
      <c r="AE531"/>
      <c r="AF531"/>
    </row>
    <row r="532" spans="16:32" ht="15" customHeight="1">
      <c r="P532"/>
      <c r="Q532"/>
      <c r="S532"/>
      <c r="T532"/>
      <c r="V532"/>
      <c r="W532"/>
      <c r="Y532"/>
      <c r="Z532"/>
      <c r="AB532"/>
      <c r="AC532"/>
      <c r="AE532"/>
      <c r="AF532"/>
    </row>
    <row r="533" spans="16:32" ht="15" customHeight="1">
      <c r="P533"/>
      <c r="Q533"/>
      <c r="S533"/>
      <c r="T533"/>
      <c r="V533"/>
      <c r="W533"/>
      <c r="Y533"/>
      <c r="Z533"/>
      <c r="AB533"/>
      <c r="AC533"/>
      <c r="AE533"/>
      <c r="AF533"/>
    </row>
    <row r="534" spans="16:32" ht="15" customHeight="1">
      <c r="P534"/>
      <c r="Q534"/>
      <c r="S534"/>
      <c r="T534"/>
      <c r="V534"/>
      <c r="W534"/>
      <c r="Y534"/>
      <c r="Z534"/>
      <c r="AB534"/>
      <c r="AC534"/>
      <c r="AE534"/>
      <c r="AF534"/>
    </row>
    <row r="535" spans="16:32" ht="15" customHeight="1">
      <c r="P535"/>
      <c r="Q535"/>
      <c r="S535"/>
      <c r="T535"/>
      <c r="V535"/>
      <c r="W535"/>
      <c r="Y535"/>
      <c r="Z535"/>
      <c r="AB535"/>
      <c r="AC535"/>
      <c r="AE535"/>
      <c r="AF535"/>
    </row>
    <row r="536" spans="16:32" ht="15" customHeight="1">
      <c r="P536"/>
      <c r="Q536"/>
      <c r="S536"/>
      <c r="T536"/>
      <c r="V536"/>
      <c r="W536"/>
      <c r="Y536"/>
      <c r="Z536"/>
      <c r="AB536"/>
      <c r="AC536"/>
      <c r="AE536"/>
      <c r="AF536"/>
    </row>
    <row r="537" spans="16:32" ht="15" customHeight="1">
      <c r="P537"/>
      <c r="Q537"/>
      <c r="S537"/>
      <c r="T537"/>
      <c r="V537"/>
      <c r="W537"/>
      <c r="Y537"/>
      <c r="Z537"/>
      <c r="AB537"/>
      <c r="AC537"/>
      <c r="AE537"/>
      <c r="AF537"/>
    </row>
    <row r="538" spans="16:32" ht="15" customHeight="1">
      <c r="P538"/>
      <c r="Q538"/>
      <c r="S538"/>
      <c r="T538"/>
      <c r="V538"/>
      <c r="W538"/>
      <c r="Y538"/>
      <c r="Z538"/>
      <c r="AB538"/>
      <c r="AC538"/>
      <c r="AE538"/>
      <c r="AF538"/>
    </row>
    <row r="539" spans="16:32" ht="15" customHeight="1">
      <c r="P539"/>
      <c r="Q539"/>
      <c r="S539"/>
      <c r="T539"/>
      <c r="V539"/>
      <c r="W539"/>
      <c r="Y539"/>
      <c r="Z539"/>
      <c r="AB539"/>
      <c r="AC539"/>
      <c r="AE539"/>
      <c r="AF539"/>
    </row>
    <row r="540" spans="16:32" ht="15" customHeight="1">
      <c r="P540"/>
      <c r="Q540"/>
      <c r="S540"/>
      <c r="T540"/>
      <c r="V540"/>
      <c r="W540"/>
      <c r="Y540"/>
      <c r="Z540"/>
      <c r="AB540"/>
      <c r="AC540"/>
      <c r="AE540"/>
      <c r="AF540"/>
    </row>
  </sheetData>
  <hyperlinks>
    <hyperlink ref="H10" r:id="rId1" display="david.hillis@stasonpharma.com"/>
  </hyperlinks>
  <printOptions/>
  <pageMargins left="0.75" right="0.75" top="1" bottom="1" header="0.5" footer="0.5"/>
  <pageSetup blackAndWhite="1" fitToHeight="1" fitToWidth="1" horizontalDpi="600" verticalDpi="600" orientation="landscape" scale="40" r:id="rId3"/>
  <headerFooter alignWithMargins="0">
    <oddHeader>&amp;L&amp;F&amp;C&amp;A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S80"/>
  <sheetViews>
    <sheetView zoomScale="75" zoomScaleNormal="75" workbookViewId="0" topLeftCell="A1">
      <selection activeCell="A1" sqref="A1"/>
    </sheetView>
  </sheetViews>
  <sheetFormatPr defaultColWidth="9.140625" defaultRowHeight="15" customHeight="1"/>
  <cols>
    <col min="1" max="2" width="20.7109375" style="0" customWidth="1"/>
    <col min="3" max="3" width="12.7109375" style="0" customWidth="1"/>
    <col min="4" max="4" width="5.7109375" style="0" customWidth="1"/>
    <col min="5" max="6" width="16.7109375" style="0" customWidth="1"/>
    <col min="8" max="8" width="16.8515625" style="0" customWidth="1"/>
    <col min="9" max="9" width="16.7109375" style="0" customWidth="1"/>
    <col min="10" max="10" width="5.7109375" style="0" customWidth="1"/>
    <col min="11" max="12" width="16.7109375" style="0" customWidth="1"/>
    <col min="13" max="13" width="5.7109375" style="0" customWidth="1"/>
    <col min="14" max="14" width="16.7109375" style="0" customWidth="1"/>
    <col min="15" max="15" width="16.7109375" style="37" customWidth="1"/>
    <col min="16" max="16" width="5.7109375" style="0" customWidth="1"/>
    <col min="17" max="18" width="16.7109375" style="0" customWidth="1"/>
    <col min="19" max="19" width="22.28125" style="58" customWidth="1"/>
    <col min="20" max="55" width="12.7109375" style="0" customWidth="1"/>
  </cols>
  <sheetData>
    <row r="1" ht="19.5" customHeight="1"/>
    <row r="2" spans="2:3" ht="19.5" customHeight="1">
      <c r="B2" s="26" t="s">
        <v>56</v>
      </c>
      <c r="C2" s="1"/>
    </row>
    <row r="3" spans="2:3" ht="19.5" customHeight="1">
      <c r="B3" s="70" t="s">
        <v>0</v>
      </c>
      <c r="C3" s="1"/>
    </row>
    <row r="4" ht="19.5" customHeight="1"/>
    <row r="6" spans="1:8" ht="15" customHeight="1">
      <c r="A6" s="20" t="s">
        <v>1</v>
      </c>
      <c r="B6" s="21" t="str">
        <f>'Data Calc.'!$B$6</f>
        <v>Demo022515</v>
      </c>
      <c r="G6" s="9" t="s">
        <v>29</v>
      </c>
      <c r="H6" s="40">
        <f>'Data Calc.'!$H$6</f>
        <v>42060</v>
      </c>
    </row>
    <row r="7" spans="1:8" ht="15" customHeight="1">
      <c r="A7" t="s">
        <v>2</v>
      </c>
      <c r="B7" s="9" t="str">
        <f>'Data Calc.'!$B$7</f>
        <v>David Hillis</v>
      </c>
      <c r="G7" s="9"/>
      <c r="H7" s="9"/>
    </row>
    <row r="8" spans="1:8" ht="15" customHeight="1">
      <c r="A8" t="s">
        <v>3</v>
      </c>
      <c r="B8" s="9" t="str">
        <f>'Data Calc.'!$B$8</f>
        <v>Stason Pharmaceuticals Inc.</v>
      </c>
      <c r="G8" s="17" t="s">
        <v>30</v>
      </c>
      <c r="H8" s="9" t="str">
        <f>'Data Calc.'!$H$8</f>
        <v>949-380-4327 Ext. 273</v>
      </c>
    </row>
    <row r="9" spans="1:8" ht="15" customHeight="1">
      <c r="A9" t="s">
        <v>31</v>
      </c>
      <c r="B9" s="9" t="str">
        <f>'Data Calc.'!$B$9</f>
        <v>Interactive Medical Technologies</v>
      </c>
      <c r="G9" s="17" t="s">
        <v>32</v>
      </c>
      <c r="H9" s="9" t="str">
        <f>'Data Calc.'!$H$9</f>
        <v>949-380-4345</v>
      </c>
    </row>
    <row r="10" spans="1:8" ht="15" customHeight="1">
      <c r="A10" t="s">
        <v>33</v>
      </c>
      <c r="B10" s="9" t="str">
        <f>'Data Calc.'!$B$10</f>
        <v>11 Morgan</v>
      </c>
      <c r="G10" s="27" t="s">
        <v>34</v>
      </c>
      <c r="H10" s="9" t="str">
        <f>'Data Calc.'!$H$10</f>
        <v>david.hillis@stasonpharma.com</v>
      </c>
    </row>
    <row r="11" spans="1:11" ht="15" customHeight="1">
      <c r="A11" t="s">
        <v>35</v>
      </c>
      <c r="B11" s="9" t="str">
        <f>'Data Calc.'!$B$11</f>
        <v>Irvine</v>
      </c>
      <c r="G11" s="17" t="s">
        <v>36</v>
      </c>
      <c r="H11" s="9" t="str">
        <f>'Data Calc.'!$H$11</f>
        <v>CA</v>
      </c>
      <c r="J11" s="7" t="s">
        <v>37</v>
      </c>
      <c r="K11" s="9">
        <f>'Data Calc.'!$K$11</f>
        <v>92618</v>
      </c>
    </row>
    <row r="13" ht="15" customHeight="1">
      <c r="D13" s="9"/>
    </row>
    <row r="14" spans="1:4" ht="15" customHeight="1">
      <c r="A14" s="20" t="s">
        <v>57</v>
      </c>
      <c r="B14" s="8"/>
      <c r="C14" s="9"/>
      <c r="D14" s="9"/>
    </row>
    <row r="15" ht="19.5" customHeight="1">
      <c r="A15" s="20"/>
    </row>
    <row r="16" spans="1:3" ht="15" customHeight="1">
      <c r="A16" s="4" t="s">
        <v>58</v>
      </c>
      <c r="B16" s="4" t="s">
        <v>47</v>
      </c>
      <c r="C16" s="4" t="s">
        <v>59</v>
      </c>
    </row>
    <row r="17" spans="1:3" ht="15" customHeight="1">
      <c r="A17" s="9" t="s">
        <v>60</v>
      </c>
      <c r="B17" s="80"/>
      <c r="C17" s="80"/>
    </row>
    <row r="18" spans="1:6" ht="15" customHeight="1">
      <c r="A18" s="9" t="s">
        <v>61</v>
      </c>
      <c r="B18" s="63" t="s">
        <v>62</v>
      </c>
      <c r="C18" s="63"/>
      <c r="E18" s="36"/>
      <c r="F18" s="36"/>
    </row>
    <row r="19" spans="1:3" ht="15" customHeight="1">
      <c r="A19" t="s">
        <v>4</v>
      </c>
      <c r="B19" s="63" t="s">
        <v>100</v>
      </c>
      <c r="C19" s="63" t="s">
        <v>63</v>
      </c>
    </row>
    <row r="20" spans="1:3" ht="15" customHeight="1">
      <c r="A20" t="s">
        <v>5</v>
      </c>
      <c r="B20" s="63" t="s">
        <v>98</v>
      </c>
      <c r="C20" s="63" t="s">
        <v>63</v>
      </c>
    </row>
    <row r="21" spans="1:3" ht="15" customHeight="1">
      <c r="A21" t="s">
        <v>6</v>
      </c>
      <c r="B21" s="63" t="s">
        <v>96</v>
      </c>
      <c r="C21" s="63" t="s">
        <v>63</v>
      </c>
    </row>
    <row r="22" spans="1:3" ht="15" customHeight="1">
      <c r="A22" t="s">
        <v>7</v>
      </c>
      <c r="B22" s="63" t="s">
        <v>101</v>
      </c>
      <c r="C22" s="63" t="s">
        <v>63</v>
      </c>
    </row>
    <row r="24" ht="19.5" customHeight="1">
      <c r="A24" s="20" t="s">
        <v>64</v>
      </c>
    </row>
    <row r="25" spans="1:6" ht="15" customHeight="1">
      <c r="A25" t="s">
        <v>65</v>
      </c>
      <c r="F25" s="9" t="str">
        <f>'Process Controls'!$A$17</f>
        <v>PCs Used in % Sample</v>
      </c>
    </row>
    <row r="26" spans="5:19" s="5" customFormat="1" ht="15" customHeight="1">
      <c r="E26" s="9"/>
      <c r="F26" s="9" t="str">
        <f>'Process Controls'!$A$18</f>
        <v>Analyzed Calculations</v>
      </c>
      <c r="I26" s="5" t="str">
        <f>'Process Controls'!$A$19</f>
        <v>PC1</v>
      </c>
      <c r="L26" s="5" t="str">
        <f>'Process Controls'!$A$20</f>
        <v>PC2</v>
      </c>
      <c r="O26" s="5" t="str">
        <f>'Process Controls'!$A$21</f>
        <v>PC3</v>
      </c>
      <c r="P26"/>
      <c r="R26" s="5" t="s">
        <v>7</v>
      </c>
      <c r="S26" s="59"/>
    </row>
    <row r="27" spans="6:19" s="5" customFormat="1" ht="15" customHeight="1">
      <c r="F27" s="5" t="str">
        <f>'Process Controls'!$B$18</f>
        <v>PC1+PC2+PC3</v>
      </c>
      <c r="I27" s="5" t="str">
        <f>'Process Controls'!$B$19</f>
        <v>Yellow-Low</v>
      </c>
      <c r="L27" s="5" t="str">
        <f>'Process Controls'!$B$20</f>
        <v>Purple-Low</v>
      </c>
      <c r="O27" s="5" t="str">
        <f>'Process Controls'!$B$21</f>
        <v>Pink-Low</v>
      </c>
      <c r="P27"/>
      <c r="R27" s="5" t="str">
        <f>'Process Controls'!$B$22</f>
        <v>Orange-Low</v>
      </c>
      <c r="S27" s="59"/>
    </row>
    <row r="28" spans="3:19" s="6" customFormat="1" ht="15" customHeight="1">
      <c r="C28"/>
      <c r="F28" s="6" t="s">
        <v>51</v>
      </c>
      <c r="I28" s="6" t="s">
        <v>51</v>
      </c>
      <c r="L28" s="6" t="s">
        <v>51</v>
      </c>
      <c r="O28" s="6" t="s">
        <v>51</v>
      </c>
      <c r="P28"/>
      <c r="R28" s="6" t="s">
        <v>51</v>
      </c>
      <c r="S28" s="60"/>
    </row>
    <row r="29" ht="15" customHeight="1">
      <c r="O29"/>
    </row>
    <row r="30" spans="2:18" ht="15" customHeight="1">
      <c r="B30" t="s">
        <v>66</v>
      </c>
      <c r="E30" s="79"/>
      <c r="F30" s="79">
        <f>I30+L30+O30</f>
        <v>9647</v>
      </c>
      <c r="H30" s="13"/>
      <c r="I30" s="13">
        <v>3313</v>
      </c>
      <c r="K30" s="13"/>
      <c r="L30" s="13">
        <v>3123</v>
      </c>
      <c r="N30" s="13"/>
      <c r="O30" s="13">
        <v>3211</v>
      </c>
      <c r="Q30" s="13"/>
      <c r="R30" s="13">
        <v>4012</v>
      </c>
    </row>
    <row r="31" spans="2:18" ht="15" customHeight="1">
      <c r="B31" t="s">
        <v>67</v>
      </c>
      <c r="E31" s="13"/>
      <c r="F31" s="79">
        <f>I31+L31+O31</f>
        <v>9687</v>
      </c>
      <c r="H31" s="13"/>
      <c r="I31" s="13">
        <v>3233</v>
      </c>
      <c r="K31" s="13"/>
      <c r="L31" s="13">
        <v>3223</v>
      </c>
      <c r="N31" s="13"/>
      <c r="O31" s="13">
        <v>3231</v>
      </c>
      <c r="Q31" s="13"/>
      <c r="R31" s="13">
        <v>3921</v>
      </c>
    </row>
    <row r="32" spans="2:18" ht="15" customHeight="1">
      <c r="B32" t="s">
        <v>68</v>
      </c>
      <c r="E32" s="13"/>
      <c r="F32" s="79">
        <f>I32+L32+O32</f>
        <v>9676</v>
      </c>
      <c r="H32" s="13"/>
      <c r="I32" s="13">
        <v>3322</v>
      </c>
      <c r="K32" s="13"/>
      <c r="L32" s="13">
        <v>3232</v>
      </c>
      <c r="N32" s="13"/>
      <c r="O32" s="13">
        <v>3122</v>
      </c>
      <c r="Q32" s="13"/>
      <c r="R32" s="13">
        <v>4211</v>
      </c>
    </row>
    <row r="33" spans="11:15" ht="15" customHeight="1">
      <c r="K33" s="13"/>
      <c r="N33" s="13"/>
      <c r="O33"/>
    </row>
    <row r="34" spans="2:18" ht="15" customHeight="1">
      <c r="B34" t="s">
        <v>69</v>
      </c>
      <c r="D34" s="7"/>
      <c r="E34" s="7" t="s">
        <v>70</v>
      </c>
      <c r="F34" s="13">
        <f>AVERAGE(F30:F32)</f>
        <v>9670</v>
      </c>
      <c r="H34" s="7" t="s">
        <v>70</v>
      </c>
      <c r="I34" s="14">
        <f>AVERAGE(I30:I32)</f>
        <v>3289.3333333333335</v>
      </c>
      <c r="K34" s="7" t="s">
        <v>70</v>
      </c>
      <c r="L34" s="14">
        <f>AVERAGE(L30:L32)</f>
        <v>3192.6666666666665</v>
      </c>
      <c r="N34" s="7" t="s">
        <v>70</v>
      </c>
      <c r="O34" s="14">
        <f>AVERAGE(O30:O32)</f>
        <v>3188</v>
      </c>
      <c r="Q34" s="7" t="s">
        <v>70</v>
      </c>
      <c r="R34" s="14">
        <f>AVERAGE(R30:R32)</f>
        <v>4048</v>
      </c>
    </row>
    <row r="35" spans="4:18" ht="15" customHeight="1">
      <c r="D35" s="7"/>
      <c r="E35" s="7" t="s">
        <v>71</v>
      </c>
      <c r="F35" s="15">
        <f>STDEVP(F30:F32)/AVERAGE(F30:F32)</f>
        <v>0.001744784658372115</v>
      </c>
      <c r="H35" s="7" t="s">
        <v>71</v>
      </c>
      <c r="I35" s="15">
        <f>STDEVP(I30:I32)/AVERAGE(I30:I32)</f>
        <v>0.012161363299961198</v>
      </c>
      <c r="K35" s="7" t="s">
        <v>71</v>
      </c>
      <c r="L35" s="15">
        <f>STDEVP(L30:L32)/AVERAGE(L30:L32)</f>
        <v>0.015472522071956561</v>
      </c>
      <c r="N35" s="7" t="s">
        <v>71</v>
      </c>
      <c r="O35" s="15">
        <f>STDEVP(O30:O32)/AVERAGE(O30:O32)</f>
        <v>0.014861327879215501</v>
      </c>
      <c r="Q35" s="7" t="s">
        <v>71</v>
      </c>
      <c r="R35" s="15">
        <f>STDEVP(R30:R32)/AVERAGE(R30:R32)</f>
        <v>0.029915453718909486</v>
      </c>
    </row>
    <row r="36" spans="6:15" ht="15" customHeight="1">
      <c r="F36" s="24"/>
      <c r="O36"/>
    </row>
    <row r="37" ht="15" customHeight="1">
      <c r="O37"/>
    </row>
    <row r="38" spans="1:15" ht="15" customHeight="1">
      <c r="A38" s="3" t="s">
        <v>38</v>
      </c>
      <c r="O38"/>
    </row>
    <row r="39" ht="15" customHeight="1">
      <c r="O39"/>
    </row>
    <row r="40" spans="1:15" ht="15" customHeight="1">
      <c r="A40" s="73"/>
      <c r="B40" s="72"/>
      <c r="C40" s="43"/>
      <c r="D40" s="43"/>
      <c r="E40" s="43"/>
      <c r="O40"/>
    </row>
    <row r="41" spans="1:15" ht="19.5" customHeight="1">
      <c r="A41" s="73" t="s">
        <v>39</v>
      </c>
      <c r="B41" s="44"/>
      <c r="C41" s="44"/>
      <c r="D41" s="44"/>
      <c r="E41" s="44"/>
      <c r="O41"/>
    </row>
    <row r="42" ht="15" customHeight="1">
      <c r="O42"/>
    </row>
    <row r="43" ht="15" customHeight="1">
      <c r="O43"/>
    </row>
    <row r="44" spans="1:15" ht="15" customHeight="1">
      <c r="A44" s="2" t="s">
        <v>40</v>
      </c>
      <c r="O44"/>
    </row>
    <row r="45" spans="5:15" ht="15" customHeight="1">
      <c r="E45" s="9" t="str">
        <f>'Process Controls'!$A$17</f>
        <v>PCs Used in % Sample</v>
      </c>
      <c r="O45"/>
    </row>
    <row r="46" spans="5:19" s="5" customFormat="1" ht="15" customHeight="1">
      <c r="E46" s="9" t="str">
        <f>'Process Controls'!$A$18</f>
        <v>Analyzed Calculations</v>
      </c>
      <c r="H46" s="5" t="str">
        <f>'Process Controls'!$A$19</f>
        <v>PC1</v>
      </c>
      <c r="I46" s="5" t="str">
        <f>'Process Controls'!$A$19</f>
        <v>PC1</v>
      </c>
      <c r="K46" s="5" t="str">
        <f>'Process Controls'!$A$20</f>
        <v>PC2</v>
      </c>
      <c r="L46" s="5" t="str">
        <f>'Process Controls'!$A$20</f>
        <v>PC2</v>
      </c>
      <c r="N46" s="5" t="str">
        <f>'Process Controls'!$A$21</f>
        <v>PC3</v>
      </c>
      <c r="O46" s="5" t="str">
        <f>'Process Controls'!$A$21</f>
        <v>PC3</v>
      </c>
      <c r="Q46" s="5" t="s">
        <v>7</v>
      </c>
      <c r="S46" s="59"/>
    </row>
    <row r="47" spans="1:19" s="5" customFormat="1" ht="15" customHeight="1">
      <c r="A47" s="5" t="s">
        <v>8</v>
      </c>
      <c r="B47" s="5" t="s">
        <v>41</v>
      </c>
      <c r="C47" s="5" t="s">
        <v>72</v>
      </c>
      <c r="E47" s="5" t="str">
        <f>'Process Controls'!$B$18</f>
        <v>PC1+PC2+PC3</v>
      </c>
      <c r="F47" s="38" t="s">
        <v>44</v>
      </c>
      <c r="H47" s="5" t="str">
        <f>'Process Controls'!$B$19</f>
        <v>Yellow-Low</v>
      </c>
      <c r="I47" s="5" t="str">
        <f>'Process Controls'!$B$19</f>
        <v>Yellow-Low</v>
      </c>
      <c r="K47" s="5" t="str">
        <f>'Process Controls'!$B$20</f>
        <v>Purple-Low</v>
      </c>
      <c r="L47" s="5" t="str">
        <f>'Process Controls'!$B$20</f>
        <v>Purple-Low</v>
      </c>
      <c r="N47" s="5" t="str">
        <f>'Process Controls'!$B$21</f>
        <v>Pink-Low</v>
      </c>
      <c r="O47" s="5" t="str">
        <f>'Process Controls'!$B$21</f>
        <v>Pink-Low</v>
      </c>
      <c r="Q47" s="5" t="str">
        <f>'Process Controls'!$B$22</f>
        <v>Orange-Low</v>
      </c>
      <c r="R47" s="5" t="s">
        <v>73</v>
      </c>
      <c r="S47" s="61" t="s">
        <v>74</v>
      </c>
    </row>
    <row r="48" spans="1:19" s="6" customFormat="1" ht="15" customHeight="1">
      <c r="A48" s="6" t="s">
        <v>45</v>
      </c>
      <c r="B48" s="6" t="s">
        <v>46</v>
      </c>
      <c r="C48" s="6" t="s">
        <v>45</v>
      </c>
      <c r="E48" s="6" t="s">
        <v>50</v>
      </c>
      <c r="F48" s="39" t="s">
        <v>49</v>
      </c>
      <c r="H48" s="6" t="s">
        <v>50</v>
      </c>
      <c r="I48" s="6" t="s">
        <v>51</v>
      </c>
      <c r="K48" s="6" t="s">
        <v>50</v>
      </c>
      <c r="L48" s="6" t="s">
        <v>51</v>
      </c>
      <c r="N48" s="6" t="s">
        <v>50</v>
      </c>
      <c r="O48" s="6" t="s">
        <v>51</v>
      </c>
      <c r="Q48" s="6" t="s">
        <v>50</v>
      </c>
      <c r="R48" s="6" t="s">
        <v>75</v>
      </c>
      <c r="S48" s="60" t="s">
        <v>76</v>
      </c>
    </row>
    <row r="49" spans="6:15" ht="15" customHeight="1">
      <c r="F49" s="37"/>
      <c r="O49"/>
    </row>
    <row r="50" spans="1:19" s="22" customFormat="1" ht="15" customHeight="1">
      <c r="A50" s="35" t="str">
        <f>'Data Calc.'!$A26</f>
        <v>R1</v>
      </c>
      <c r="B50" s="22" t="str">
        <f>'Data Calc.'!$B26</f>
        <v>Baseline</v>
      </c>
      <c r="C50" s="22" t="s">
        <v>25</v>
      </c>
      <c r="E50" s="13">
        <f>H50+K50+N50</f>
        <v>8896</v>
      </c>
      <c r="F50" s="42">
        <f>E50/$F$34</f>
        <v>0.9199586349534643</v>
      </c>
      <c r="G50" s="45"/>
      <c r="H50" s="18">
        <v>2953</v>
      </c>
      <c r="I50" s="14">
        <f>H50/($F50)</f>
        <v>3209.9269334532373</v>
      </c>
      <c r="K50" s="18">
        <v>2976</v>
      </c>
      <c r="L50" s="14">
        <f>K50/($F50)</f>
        <v>3234.928057553957</v>
      </c>
      <c r="N50" s="18">
        <v>2967</v>
      </c>
      <c r="O50" s="14">
        <f>N50/($F50)</f>
        <v>3225.1450089928057</v>
      </c>
      <c r="Q50" s="18">
        <v>3902</v>
      </c>
      <c r="R50" s="42">
        <f>1-($R$34/($Q50/$F50))</f>
        <v>0.04561954016103953</v>
      </c>
      <c r="S50" s="58">
        <f>R50+F50</f>
        <v>0.9655781751145038</v>
      </c>
    </row>
    <row r="51" spans="1:19" s="22" customFormat="1" ht="15" customHeight="1">
      <c r="A51" s="35" t="str">
        <f>'Data Calc.'!$A27</f>
        <v>R2</v>
      </c>
      <c r="B51" s="22" t="str">
        <f>'Data Calc.'!$B27</f>
        <v>4 Hours</v>
      </c>
      <c r="C51" s="22" t="s">
        <v>26</v>
      </c>
      <c r="E51" s="13">
        <f>H51+K51+N51</f>
        <v>8571</v>
      </c>
      <c r="F51" s="42">
        <f>E51/$F$34</f>
        <v>0.8863495346432265</v>
      </c>
      <c r="G51" s="45"/>
      <c r="H51" s="18">
        <v>2853</v>
      </c>
      <c r="I51" s="14">
        <f>H51/($F51)</f>
        <v>3218.820441022051</v>
      </c>
      <c r="K51" s="18">
        <v>2813</v>
      </c>
      <c r="L51" s="14">
        <f>K51/($F51)</f>
        <v>3173.6915179092284</v>
      </c>
      <c r="N51" s="18">
        <v>2905</v>
      </c>
      <c r="O51" s="14">
        <f>N51/($F51)</f>
        <v>3277.48804106872</v>
      </c>
      <c r="Q51" s="18">
        <v>3802</v>
      </c>
      <c r="R51" s="42">
        <f>1-($R$34/($Q51/$F51))</f>
        <v>0.05630117931725909</v>
      </c>
      <c r="S51" s="58">
        <f>R51+F51</f>
        <v>0.9426507139604856</v>
      </c>
    </row>
    <row r="52" spans="1:19" s="22" customFormat="1" ht="15" customHeight="1">
      <c r="A52" s="35" t="str">
        <f>'Data Calc.'!$A28</f>
        <v>R3</v>
      </c>
      <c r="B52" s="22" t="str">
        <f>'Data Calc.'!$B28</f>
        <v>12 Hours</v>
      </c>
      <c r="C52" s="22" t="s">
        <v>27</v>
      </c>
      <c r="E52" s="13">
        <f>H52+K52+N52</f>
        <v>8834</v>
      </c>
      <c r="F52" s="42">
        <f>E52/$F$34</f>
        <v>0.9135470527404344</v>
      </c>
      <c r="G52" s="45"/>
      <c r="H52" s="18">
        <v>2905</v>
      </c>
      <c r="I52" s="14">
        <f>H52/($F52)</f>
        <v>3179.9128367670364</v>
      </c>
      <c r="K52" s="18">
        <v>2953</v>
      </c>
      <c r="L52" s="14">
        <f>K52/($F52)</f>
        <v>3232.4552863934796</v>
      </c>
      <c r="N52" s="18">
        <v>2976</v>
      </c>
      <c r="O52" s="14">
        <f>N52/($F52)</f>
        <v>3257.6318768394835</v>
      </c>
      <c r="Q52" s="18">
        <v>3876</v>
      </c>
      <c r="R52" s="42">
        <f>1-($R$34/($Q52/$F52))</f>
        <v>0.04591370756107371</v>
      </c>
      <c r="S52" s="58">
        <f>R52+F52</f>
        <v>0.9594607603015081</v>
      </c>
    </row>
    <row r="53" spans="6:18" ht="15" customHeight="1">
      <c r="F53" s="37"/>
      <c r="O53"/>
      <c r="R53" s="37"/>
    </row>
    <row r="54" spans="6:19" s="22" customFormat="1" ht="15" customHeight="1">
      <c r="F54" s="37"/>
      <c r="H54" s="18" t="s">
        <v>70</v>
      </c>
      <c r="I54" s="18">
        <f>AVERAGE(I50:I52)</f>
        <v>3202.8867370807748</v>
      </c>
      <c r="K54" s="18" t="s">
        <v>70</v>
      </c>
      <c r="L54" s="18">
        <f>AVERAGE(L50:L52)</f>
        <v>3213.6916206188885</v>
      </c>
      <c r="N54" s="18" t="s">
        <v>70</v>
      </c>
      <c r="O54" s="18">
        <f>AVERAGE(O50:O52)</f>
        <v>3253.4216423003363</v>
      </c>
      <c r="R54" s="37"/>
      <c r="S54" s="58"/>
    </row>
    <row r="55" spans="6:18" ht="15" customHeight="1">
      <c r="F55" s="37"/>
      <c r="H55" s="7" t="s">
        <v>71</v>
      </c>
      <c r="I55" s="19">
        <f>STDEVP(I50:I52)/AVERAGE(I50:I52)</f>
        <v>0.005197122298908679</v>
      </c>
      <c r="K55" s="7" t="s">
        <v>71</v>
      </c>
      <c r="L55" s="19">
        <f>STDEVP(L50:L52)/AVERAGE(L50:L52)</f>
        <v>0.008806804367131873</v>
      </c>
      <c r="N55" s="7" t="s">
        <v>71</v>
      </c>
      <c r="O55" s="19">
        <f>STDEVP(O50:O52)/AVERAGE(O50:O52)</f>
        <v>0.006631583688336826</v>
      </c>
      <c r="R55" s="37"/>
    </row>
    <row r="56" spans="1:18" ht="15" customHeight="1">
      <c r="A56" s="2" t="s">
        <v>52</v>
      </c>
      <c r="F56" s="37"/>
      <c r="O56"/>
      <c r="R56" s="37"/>
    </row>
    <row r="57" spans="5:18" ht="15" customHeight="1">
      <c r="E57" s="9" t="str">
        <f>'Process Controls'!$A$17</f>
        <v>PCs Used in % Sample</v>
      </c>
      <c r="F57" s="37"/>
      <c r="O57"/>
      <c r="R57" s="37"/>
    </row>
    <row r="58" spans="5:19" s="5" customFormat="1" ht="15" customHeight="1">
      <c r="E58" s="9" t="str">
        <f>'Process Controls'!$A$18</f>
        <v>Analyzed Calculations</v>
      </c>
      <c r="H58" s="5" t="str">
        <f>'Process Controls'!$A$19</f>
        <v>PC1</v>
      </c>
      <c r="I58" s="5" t="str">
        <f>'Process Controls'!$A$19</f>
        <v>PC1</v>
      </c>
      <c r="K58" s="5" t="str">
        <f>'Process Controls'!$A$20</f>
        <v>PC2</v>
      </c>
      <c r="L58" s="5" t="str">
        <f>'Process Controls'!$A$20</f>
        <v>PC2</v>
      </c>
      <c r="N58" s="5" t="str">
        <f>'Process Controls'!$A$21</f>
        <v>PC3</v>
      </c>
      <c r="O58" s="5" t="str">
        <f>'Process Controls'!$A$21</f>
        <v>PC3</v>
      </c>
      <c r="Q58" s="5" t="s">
        <v>7</v>
      </c>
      <c r="R58" s="38"/>
      <c r="S58" s="59"/>
    </row>
    <row r="59" spans="1:19" s="5" customFormat="1" ht="15" customHeight="1">
      <c r="A59" s="5" t="s">
        <v>8</v>
      </c>
      <c r="B59" s="5" t="s">
        <v>53</v>
      </c>
      <c r="C59" s="5" t="s">
        <v>54</v>
      </c>
      <c r="E59" s="5" t="str">
        <f>'Process Controls'!$B$18</f>
        <v>PC1+PC2+PC3</v>
      </c>
      <c r="F59" s="38" t="s">
        <v>44</v>
      </c>
      <c r="H59" s="5" t="str">
        <f>'Process Controls'!$B$19</f>
        <v>Yellow-Low</v>
      </c>
      <c r="I59" s="5" t="str">
        <f>'Process Controls'!$B$19</f>
        <v>Yellow-Low</v>
      </c>
      <c r="K59" s="5" t="str">
        <f>'Process Controls'!$B$20</f>
        <v>Purple-Low</v>
      </c>
      <c r="L59" s="5" t="str">
        <f>'Process Controls'!$B$20</f>
        <v>Purple-Low</v>
      </c>
      <c r="N59" s="5" t="str">
        <f>'Process Controls'!$B$21</f>
        <v>Pink-Low</v>
      </c>
      <c r="O59" s="5" t="str">
        <f>'Process Controls'!$B$21</f>
        <v>Pink-Low</v>
      </c>
      <c r="Q59" s="5" t="str">
        <f>'Process Controls'!$B$22</f>
        <v>Orange-Low</v>
      </c>
      <c r="R59" s="38" t="s">
        <v>73</v>
      </c>
      <c r="S59" s="61" t="s">
        <v>74</v>
      </c>
    </row>
    <row r="60" spans="1:19" s="6" customFormat="1" ht="15" customHeight="1">
      <c r="A60" s="6" t="s">
        <v>45</v>
      </c>
      <c r="B60" s="6" t="s">
        <v>46</v>
      </c>
      <c r="C60" s="6" t="s">
        <v>45</v>
      </c>
      <c r="E60" s="6" t="s">
        <v>50</v>
      </c>
      <c r="F60" s="39" t="s">
        <v>49</v>
      </c>
      <c r="H60" s="6" t="s">
        <v>50</v>
      </c>
      <c r="I60" s="6" t="s">
        <v>51</v>
      </c>
      <c r="K60" s="6" t="s">
        <v>50</v>
      </c>
      <c r="L60" s="6" t="s">
        <v>51</v>
      </c>
      <c r="N60" s="6" t="s">
        <v>50</v>
      </c>
      <c r="O60" s="6" t="s">
        <v>51</v>
      </c>
      <c r="Q60" s="6" t="s">
        <v>50</v>
      </c>
      <c r="R60" s="39" t="s">
        <v>75</v>
      </c>
      <c r="S60" s="60" t="s">
        <v>76</v>
      </c>
    </row>
    <row r="61" spans="6:18" ht="15" customHeight="1">
      <c r="F61" s="37"/>
      <c r="O61"/>
      <c r="R61" s="37"/>
    </row>
    <row r="62" spans="1:19" s="22" customFormat="1" ht="15" customHeight="1">
      <c r="A62" s="35">
        <f>'Data Calc.'!$A38</f>
        <v>1</v>
      </c>
      <c r="B62" s="54" t="str">
        <f>'Data Calc.'!B38</f>
        <v>Brain 1 </v>
      </c>
      <c r="C62" s="35" t="str">
        <f>'Data Calc.'!$C38</f>
        <v>1</v>
      </c>
      <c r="E62" s="13">
        <f aca="true" t="shared" si="0" ref="E62:E77">H62+K62+N62</f>
        <v>7596</v>
      </c>
      <c r="F62" s="42">
        <f aca="true" t="shared" si="1" ref="F62:F77">E62/$F$34</f>
        <v>0.785522233712513</v>
      </c>
      <c r="G62" s="18"/>
      <c r="H62" s="18">
        <v>2553</v>
      </c>
      <c r="I62" s="14">
        <f aca="true" t="shared" si="2" ref="I62:I77">H62/($F62)</f>
        <v>3250.0671406003157</v>
      </c>
      <c r="J62" s="18"/>
      <c r="K62" s="18">
        <v>2476</v>
      </c>
      <c r="L62" s="14">
        <f aca="true" t="shared" si="3" ref="L62:L77">K62/($F62)</f>
        <v>3152.0431806213796</v>
      </c>
      <c r="M62" s="18"/>
      <c r="N62" s="18">
        <v>2567</v>
      </c>
      <c r="O62" s="14">
        <f aca="true" t="shared" si="4" ref="O62:O77">N62/($F62)</f>
        <v>3267.889678778304</v>
      </c>
      <c r="P62" s="18"/>
      <c r="Q62" s="18">
        <v>3982</v>
      </c>
      <c r="R62" s="42">
        <f aca="true" t="shared" si="5" ref="R62:R77">1-($R$34/($Q62/$F62))</f>
        <v>0.20145806075634043</v>
      </c>
      <c r="S62" s="58">
        <f aca="true" t="shared" si="6" ref="S62:S77">R62+F62</f>
        <v>0.9869802944688534</v>
      </c>
    </row>
    <row r="63" spans="1:19" s="22" customFormat="1" ht="15" customHeight="1">
      <c r="A63" s="35">
        <f>'Data Calc.'!$A39</f>
        <v>2</v>
      </c>
      <c r="B63" s="54" t="str">
        <f>'Data Calc.'!B39</f>
        <v>Brain 2</v>
      </c>
      <c r="C63" s="35" t="str">
        <f>'Data Calc.'!$C39</f>
        <v>2</v>
      </c>
      <c r="E63" s="13">
        <f t="shared" si="0"/>
        <v>7271</v>
      </c>
      <c r="F63" s="42">
        <f t="shared" si="1"/>
        <v>0.7519131334022751</v>
      </c>
      <c r="G63" s="18"/>
      <c r="H63" s="18">
        <v>2553</v>
      </c>
      <c r="I63" s="14">
        <f t="shared" si="2"/>
        <v>3395.339018016779</v>
      </c>
      <c r="J63" s="18"/>
      <c r="K63" s="18">
        <v>2313</v>
      </c>
      <c r="L63" s="14">
        <f t="shared" si="3"/>
        <v>3076.1532113877047</v>
      </c>
      <c r="M63" s="18"/>
      <c r="N63" s="18">
        <v>2405</v>
      </c>
      <c r="O63" s="14">
        <f t="shared" si="4"/>
        <v>3198.5077705955164</v>
      </c>
      <c r="P63" s="18"/>
      <c r="Q63" s="18">
        <v>3852</v>
      </c>
      <c r="R63" s="42">
        <f t="shared" si="5"/>
        <v>0.20982752751495082</v>
      </c>
      <c r="S63" s="58">
        <f t="shared" si="6"/>
        <v>0.9617406609172259</v>
      </c>
    </row>
    <row r="64" spans="1:19" s="22" customFormat="1" ht="15" customHeight="1">
      <c r="A64" s="35">
        <f>'Data Calc.'!$A40</f>
        <v>3</v>
      </c>
      <c r="B64" s="54" t="str">
        <f>'Data Calc.'!B40</f>
        <v>Brain 3</v>
      </c>
      <c r="C64" s="35" t="str">
        <f>'Data Calc.'!$C40</f>
        <v>3</v>
      </c>
      <c r="E64" s="13">
        <f t="shared" si="0"/>
        <v>7434</v>
      </c>
      <c r="F64" s="42">
        <f t="shared" si="1"/>
        <v>0.7687693898655636</v>
      </c>
      <c r="G64" s="18"/>
      <c r="H64" s="18">
        <v>2505</v>
      </c>
      <c r="I64" s="14">
        <f t="shared" si="2"/>
        <v>3258.454398708636</v>
      </c>
      <c r="J64" s="18"/>
      <c r="K64" s="18">
        <v>2453</v>
      </c>
      <c r="L64" s="14">
        <f t="shared" si="3"/>
        <v>3190.813828356201</v>
      </c>
      <c r="M64" s="18"/>
      <c r="N64" s="18">
        <v>2476</v>
      </c>
      <c r="O64" s="14">
        <f t="shared" si="4"/>
        <v>3220.7317729351626</v>
      </c>
      <c r="P64" s="18"/>
      <c r="Q64" s="18">
        <v>3826</v>
      </c>
      <c r="R64" s="42">
        <f t="shared" si="5"/>
        <v>0.18662349969268122</v>
      </c>
      <c r="S64" s="58">
        <f t="shared" si="6"/>
        <v>0.9553928895582449</v>
      </c>
    </row>
    <row r="65" spans="1:19" s="22" customFormat="1" ht="15" customHeight="1">
      <c r="A65" s="35">
        <f>'Data Calc.'!$A41</f>
        <v>4</v>
      </c>
      <c r="B65" s="54" t="str">
        <f>'Data Calc.'!B41</f>
        <v>Heart 1</v>
      </c>
      <c r="C65" s="35" t="str">
        <f>'Data Calc.'!$C41</f>
        <v>4</v>
      </c>
      <c r="E65" s="13">
        <f t="shared" si="0"/>
        <v>7896</v>
      </c>
      <c r="F65" s="42">
        <f t="shared" si="1"/>
        <v>0.8165460186142709</v>
      </c>
      <c r="G65" s="18"/>
      <c r="H65" s="18">
        <v>2653</v>
      </c>
      <c r="I65" s="14">
        <f t="shared" si="2"/>
        <v>3249.0514184397166</v>
      </c>
      <c r="J65" s="18"/>
      <c r="K65" s="18">
        <v>2576</v>
      </c>
      <c r="L65" s="14">
        <f t="shared" si="3"/>
        <v>3154.7517730496456</v>
      </c>
      <c r="M65" s="18"/>
      <c r="N65" s="18">
        <v>2667</v>
      </c>
      <c r="O65" s="14">
        <f t="shared" si="4"/>
        <v>3266.1968085106387</v>
      </c>
      <c r="P65" s="18"/>
      <c r="Q65" s="18">
        <v>3962</v>
      </c>
      <c r="R65" s="42">
        <f t="shared" si="5"/>
        <v>0.1657298628595233</v>
      </c>
      <c r="S65" s="58">
        <f t="shared" si="6"/>
        <v>0.9822758814737942</v>
      </c>
    </row>
    <row r="66" spans="1:19" s="22" customFormat="1" ht="15" customHeight="1">
      <c r="A66" s="35">
        <f>'Data Calc.'!$A42</f>
        <v>5</v>
      </c>
      <c r="B66" s="54" t="str">
        <f>'Data Calc.'!B42</f>
        <v>Heart 2</v>
      </c>
      <c r="C66" s="35" t="str">
        <f>'Data Calc.'!$C42</f>
        <v>5</v>
      </c>
      <c r="E66" s="13">
        <f t="shared" si="0"/>
        <v>7571</v>
      </c>
      <c r="F66" s="42">
        <f t="shared" si="1"/>
        <v>0.7829369183040331</v>
      </c>
      <c r="G66" s="18"/>
      <c r="H66" s="18">
        <v>2553</v>
      </c>
      <c r="I66" s="14">
        <f t="shared" si="2"/>
        <v>3260.799101835953</v>
      </c>
      <c r="J66" s="18"/>
      <c r="K66" s="18">
        <v>2413</v>
      </c>
      <c r="L66" s="14">
        <f t="shared" si="3"/>
        <v>3081.9852067098136</v>
      </c>
      <c r="M66" s="18"/>
      <c r="N66" s="18">
        <v>2605</v>
      </c>
      <c r="O66" s="14">
        <f t="shared" si="4"/>
        <v>3327.2156914542334</v>
      </c>
      <c r="P66" s="18"/>
      <c r="Q66" s="18">
        <v>3852</v>
      </c>
      <c r="R66" s="42">
        <f t="shared" si="5"/>
        <v>0.17722516996502435</v>
      </c>
      <c r="S66" s="58">
        <f t="shared" si="6"/>
        <v>0.9601620882690575</v>
      </c>
    </row>
    <row r="67" spans="1:19" s="22" customFormat="1" ht="15" customHeight="1">
      <c r="A67" s="35">
        <f>'Data Calc.'!$A43</f>
        <v>6</v>
      </c>
      <c r="B67" s="54" t="str">
        <f>'Data Calc.'!B43</f>
        <v>Heart 3</v>
      </c>
      <c r="C67" s="35" t="str">
        <f>'Data Calc.'!$C43</f>
        <v>6</v>
      </c>
      <c r="E67" s="13">
        <f t="shared" si="0"/>
        <v>7834</v>
      </c>
      <c r="F67" s="42">
        <f t="shared" si="1"/>
        <v>0.8101344364012409</v>
      </c>
      <c r="G67" s="18"/>
      <c r="H67" s="18">
        <v>2605</v>
      </c>
      <c r="I67" s="14">
        <f t="shared" si="2"/>
        <v>3215.515700791422</v>
      </c>
      <c r="J67" s="18"/>
      <c r="K67" s="18">
        <v>2553</v>
      </c>
      <c r="L67" s="14">
        <f t="shared" si="3"/>
        <v>3151.328823078887</v>
      </c>
      <c r="M67" s="18"/>
      <c r="N67" s="18">
        <v>2676</v>
      </c>
      <c r="O67" s="14">
        <f t="shared" si="4"/>
        <v>3303.155476129691</v>
      </c>
      <c r="P67" s="18"/>
      <c r="Q67" s="18">
        <v>3846</v>
      </c>
      <c r="R67" s="42">
        <f t="shared" si="5"/>
        <v>0.14731560100046193</v>
      </c>
      <c r="S67" s="58">
        <f t="shared" si="6"/>
        <v>0.9574500374017029</v>
      </c>
    </row>
    <row r="68" spans="1:19" s="22" customFormat="1" ht="15" customHeight="1">
      <c r="A68" s="35">
        <f>'Data Calc.'!$A44</f>
        <v>7</v>
      </c>
      <c r="B68" s="54" t="str">
        <f>'Data Calc.'!B44</f>
        <v>Kidney 1</v>
      </c>
      <c r="C68" s="35" t="str">
        <f>'Data Calc.'!$C44</f>
        <v>7</v>
      </c>
      <c r="E68" s="13">
        <f t="shared" si="0"/>
        <v>8496</v>
      </c>
      <c r="F68" s="42">
        <f t="shared" si="1"/>
        <v>0.878593588417787</v>
      </c>
      <c r="G68" s="18"/>
      <c r="H68" s="18">
        <v>2853</v>
      </c>
      <c r="I68" s="14">
        <f t="shared" si="2"/>
        <v>3247.235169491525</v>
      </c>
      <c r="J68" s="18"/>
      <c r="K68" s="18">
        <v>2776</v>
      </c>
      <c r="L68" s="14">
        <f t="shared" si="3"/>
        <v>3159.595103578154</v>
      </c>
      <c r="M68" s="18"/>
      <c r="N68" s="18">
        <v>2867</v>
      </c>
      <c r="O68" s="14">
        <f t="shared" si="4"/>
        <v>3263.16972693032</v>
      </c>
      <c r="P68" s="18"/>
      <c r="Q68" s="18">
        <v>3982</v>
      </c>
      <c r="R68" s="42">
        <f t="shared" si="5"/>
        <v>0.10684408691230496</v>
      </c>
      <c r="S68" s="58">
        <f t="shared" si="6"/>
        <v>0.985437675330092</v>
      </c>
    </row>
    <row r="69" spans="1:19" s="22" customFormat="1" ht="15" customHeight="1">
      <c r="A69" s="35">
        <f>'Data Calc.'!$A45</f>
        <v>8</v>
      </c>
      <c r="B69" s="54" t="str">
        <f>'Data Calc.'!B45</f>
        <v>Kidney 2</v>
      </c>
      <c r="C69" s="35" t="str">
        <f>'Data Calc.'!$C45</f>
        <v>8</v>
      </c>
      <c r="E69" s="13">
        <f t="shared" si="0"/>
        <v>8471</v>
      </c>
      <c r="F69" s="42">
        <f t="shared" si="1"/>
        <v>0.8760082730093072</v>
      </c>
      <c r="G69" s="18"/>
      <c r="H69" s="18">
        <v>2853</v>
      </c>
      <c r="I69" s="14">
        <f t="shared" si="2"/>
        <v>3256.818557431236</v>
      </c>
      <c r="J69" s="18"/>
      <c r="K69" s="18">
        <v>2813</v>
      </c>
      <c r="L69" s="14">
        <f t="shared" si="3"/>
        <v>3211.156888206823</v>
      </c>
      <c r="M69" s="18"/>
      <c r="N69" s="18">
        <v>2805</v>
      </c>
      <c r="O69" s="14">
        <f t="shared" si="4"/>
        <v>3202.024554361941</v>
      </c>
      <c r="P69" s="18"/>
      <c r="Q69" s="18">
        <v>3892</v>
      </c>
      <c r="R69" s="42">
        <f t="shared" si="5"/>
        <v>0.08887937072413266</v>
      </c>
      <c r="S69" s="58">
        <f t="shared" si="6"/>
        <v>0.9648876437334398</v>
      </c>
    </row>
    <row r="70" spans="1:19" s="22" customFormat="1" ht="15" customHeight="1">
      <c r="A70" s="35">
        <f>'Data Calc.'!$A46</f>
        <v>9</v>
      </c>
      <c r="B70" s="54" t="str">
        <f>'Data Calc.'!B46</f>
        <v>Kidney 3</v>
      </c>
      <c r="C70" s="35" t="str">
        <f>'Data Calc.'!$C46</f>
        <v>9</v>
      </c>
      <c r="E70" s="13">
        <f t="shared" si="0"/>
        <v>8634</v>
      </c>
      <c r="F70" s="42">
        <f t="shared" si="1"/>
        <v>0.8928645294725956</v>
      </c>
      <c r="G70" s="18"/>
      <c r="H70" s="18">
        <v>2905</v>
      </c>
      <c r="I70" s="14">
        <f t="shared" si="2"/>
        <v>3253.5730831596015</v>
      </c>
      <c r="J70" s="18"/>
      <c r="K70" s="18">
        <v>2753</v>
      </c>
      <c r="L70" s="14">
        <f t="shared" si="3"/>
        <v>3083.3344915450543</v>
      </c>
      <c r="M70" s="18"/>
      <c r="N70" s="18">
        <v>2976</v>
      </c>
      <c r="O70" s="14">
        <f t="shared" si="4"/>
        <v>3333.092425295344</v>
      </c>
      <c r="P70" s="18"/>
      <c r="Q70" s="18">
        <v>3876</v>
      </c>
      <c r="R70" s="42">
        <f t="shared" si="5"/>
        <v>0.06751403113904353</v>
      </c>
      <c r="S70" s="58">
        <f t="shared" si="6"/>
        <v>0.9603785606116392</v>
      </c>
    </row>
    <row r="71" spans="1:19" s="22" customFormat="1" ht="15" customHeight="1">
      <c r="A71" s="35">
        <f>'Data Calc.'!$A47</f>
        <v>10</v>
      </c>
      <c r="B71" s="54" t="str">
        <f>'Data Calc.'!B47</f>
        <v>Liver 1</v>
      </c>
      <c r="C71" s="35" t="str">
        <f>'Data Calc.'!$C47</f>
        <v>10</v>
      </c>
      <c r="E71" s="13">
        <f t="shared" si="0"/>
        <v>6796</v>
      </c>
      <c r="F71" s="42">
        <f t="shared" si="1"/>
        <v>0.7027921406411582</v>
      </c>
      <c r="G71" s="18"/>
      <c r="H71" s="18">
        <v>2253</v>
      </c>
      <c r="I71" s="14">
        <f t="shared" si="2"/>
        <v>3205.784284873455</v>
      </c>
      <c r="J71" s="18"/>
      <c r="K71" s="18">
        <v>2276</v>
      </c>
      <c r="L71" s="14">
        <f t="shared" si="3"/>
        <v>3238.5108887580927</v>
      </c>
      <c r="M71" s="18"/>
      <c r="N71" s="18">
        <v>2267</v>
      </c>
      <c r="O71" s="14">
        <f t="shared" si="4"/>
        <v>3225.704826368452</v>
      </c>
      <c r="P71" s="18"/>
      <c r="Q71" s="18">
        <v>3942</v>
      </c>
      <c r="R71" s="42">
        <f t="shared" si="5"/>
        <v>0.27830984644459456</v>
      </c>
      <c r="S71" s="58">
        <f t="shared" si="6"/>
        <v>0.9811019870857528</v>
      </c>
    </row>
    <row r="72" spans="1:19" s="22" customFormat="1" ht="15" customHeight="1">
      <c r="A72" s="35">
        <f>'Data Calc.'!$A48</f>
        <v>11</v>
      </c>
      <c r="B72" s="54" t="str">
        <f>'Data Calc.'!B48</f>
        <v>Liver 2</v>
      </c>
      <c r="C72" s="35" t="str">
        <f>'Data Calc.'!$C48</f>
        <v>11</v>
      </c>
      <c r="E72" s="13">
        <f t="shared" si="0"/>
        <v>6471</v>
      </c>
      <c r="F72" s="42">
        <f t="shared" si="1"/>
        <v>0.6691830403309204</v>
      </c>
      <c r="G72" s="18"/>
      <c r="H72" s="18">
        <v>2153</v>
      </c>
      <c r="I72" s="14">
        <f t="shared" si="2"/>
        <v>3217.355895533921</v>
      </c>
      <c r="J72" s="18"/>
      <c r="K72" s="18">
        <v>2013</v>
      </c>
      <c r="L72" s="14">
        <f t="shared" si="3"/>
        <v>3008.145572554474</v>
      </c>
      <c r="M72" s="18"/>
      <c r="N72" s="18">
        <v>2305</v>
      </c>
      <c r="O72" s="14">
        <f t="shared" si="4"/>
        <v>3444.498531911606</v>
      </c>
      <c r="P72" s="18"/>
      <c r="Q72" s="18">
        <v>3822</v>
      </c>
      <c r="R72" s="42">
        <f t="shared" si="5"/>
        <v>0.2912472665464245</v>
      </c>
      <c r="S72" s="58">
        <f t="shared" si="6"/>
        <v>0.9604303068773449</v>
      </c>
    </row>
    <row r="73" spans="1:19" s="22" customFormat="1" ht="15" customHeight="1">
      <c r="A73" s="35">
        <f>'Data Calc.'!$A49</f>
        <v>12</v>
      </c>
      <c r="B73" s="54" t="str">
        <f>'Data Calc.'!B49</f>
        <v>Liver 3</v>
      </c>
      <c r="C73" s="35" t="str">
        <f>'Data Calc.'!$C49</f>
        <v>12</v>
      </c>
      <c r="E73" s="13">
        <f t="shared" si="0"/>
        <v>6334</v>
      </c>
      <c r="F73" s="42">
        <f t="shared" si="1"/>
        <v>0.6550155118924509</v>
      </c>
      <c r="G73" s="18"/>
      <c r="H73" s="18">
        <v>2105</v>
      </c>
      <c r="I73" s="14">
        <f t="shared" si="2"/>
        <v>3213.6643511209345</v>
      </c>
      <c r="J73" s="18"/>
      <c r="K73" s="18">
        <v>2053</v>
      </c>
      <c r="L73" s="14">
        <f t="shared" si="3"/>
        <v>3134.2769182191346</v>
      </c>
      <c r="M73" s="18"/>
      <c r="N73" s="18">
        <v>2176</v>
      </c>
      <c r="O73" s="14">
        <f t="shared" si="4"/>
        <v>3322.0587306599305</v>
      </c>
      <c r="P73" s="18"/>
      <c r="Q73" s="18">
        <v>3816</v>
      </c>
      <c r="R73" s="42">
        <f t="shared" si="5"/>
        <v>0.30516174210150915</v>
      </c>
      <c r="S73" s="58">
        <f t="shared" si="6"/>
        <v>0.96017725399396</v>
      </c>
    </row>
    <row r="74" spans="1:19" s="22" customFormat="1" ht="15" customHeight="1">
      <c r="A74" s="35">
        <f>'Data Calc.'!$A50</f>
        <v>13</v>
      </c>
      <c r="B74" s="54" t="str">
        <f>'Data Calc.'!B50</f>
        <v>Esophagus</v>
      </c>
      <c r="C74" s="35" t="str">
        <f>'Data Calc.'!$C50</f>
        <v>13</v>
      </c>
      <c r="E74" s="13">
        <f t="shared" si="0"/>
        <v>7196</v>
      </c>
      <c r="F74" s="42">
        <f t="shared" si="1"/>
        <v>0.7441571871768355</v>
      </c>
      <c r="G74" s="18"/>
      <c r="H74" s="18">
        <v>2453</v>
      </c>
      <c r="I74" s="14">
        <f t="shared" si="2"/>
        <v>3296.3465814341303</v>
      </c>
      <c r="J74" s="18"/>
      <c r="K74" s="18">
        <v>2376</v>
      </c>
      <c r="L74" s="14">
        <f t="shared" si="3"/>
        <v>3192.873818788216</v>
      </c>
      <c r="M74" s="18"/>
      <c r="N74" s="18">
        <v>2367</v>
      </c>
      <c r="O74" s="14">
        <f t="shared" si="4"/>
        <v>3180.7795997776543</v>
      </c>
      <c r="P74" s="18"/>
      <c r="Q74" s="18">
        <v>3902</v>
      </c>
      <c r="R74" s="42">
        <f t="shared" si="5"/>
        <v>0.2279988996176755</v>
      </c>
      <c r="S74" s="58">
        <f t="shared" si="6"/>
        <v>0.972156086794511</v>
      </c>
    </row>
    <row r="75" spans="1:19" s="22" customFormat="1" ht="15" customHeight="1">
      <c r="A75" s="35">
        <f>'Data Calc.'!$A51</f>
        <v>14</v>
      </c>
      <c r="B75" s="54" t="str">
        <f>'Data Calc.'!B51</f>
        <v>Stomach</v>
      </c>
      <c r="C75" s="35" t="str">
        <f>'Data Calc.'!$C51</f>
        <v>14</v>
      </c>
      <c r="E75" s="13">
        <f t="shared" si="0"/>
        <v>6196</v>
      </c>
      <c r="F75" s="42">
        <f t="shared" si="1"/>
        <v>0.6407445708376422</v>
      </c>
      <c r="G75" s="18"/>
      <c r="H75" s="18">
        <v>2053</v>
      </c>
      <c r="I75" s="14">
        <f t="shared" si="2"/>
        <v>3204.084893479664</v>
      </c>
      <c r="J75" s="18"/>
      <c r="K75" s="18">
        <v>2076</v>
      </c>
      <c r="L75" s="14">
        <f t="shared" si="3"/>
        <v>3239.980632666236</v>
      </c>
      <c r="M75" s="18"/>
      <c r="N75" s="18">
        <v>2067</v>
      </c>
      <c r="O75" s="14">
        <f t="shared" si="4"/>
        <v>3225.934473854099</v>
      </c>
      <c r="P75" s="18"/>
      <c r="Q75" s="18">
        <v>3972</v>
      </c>
      <c r="R75" s="42">
        <f t="shared" si="5"/>
        <v>0.3469954625501571</v>
      </c>
      <c r="S75" s="58">
        <f t="shared" si="6"/>
        <v>0.9877400333877994</v>
      </c>
    </row>
    <row r="76" spans="1:19" s="22" customFormat="1" ht="15" customHeight="1">
      <c r="A76" s="35">
        <f>'Data Calc.'!$A52</f>
        <v>15</v>
      </c>
      <c r="B76" s="54" t="str">
        <f>'Data Calc.'!B52</f>
        <v>Small Intestine</v>
      </c>
      <c r="C76" s="35" t="str">
        <f>'Data Calc.'!$C52</f>
        <v>15</v>
      </c>
      <c r="E76" s="13">
        <f t="shared" si="0"/>
        <v>6371</v>
      </c>
      <c r="F76" s="42">
        <f t="shared" si="1"/>
        <v>0.658841778697001</v>
      </c>
      <c r="G76" s="18"/>
      <c r="H76" s="18">
        <v>2153</v>
      </c>
      <c r="I76" s="14">
        <f t="shared" si="2"/>
        <v>3267.8559095903315</v>
      </c>
      <c r="J76" s="18"/>
      <c r="K76" s="18">
        <v>2113</v>
      </c>
      <c r="L76" s="14">
        <f t="shared" si="3"/>
        <v>3207.143305603516</v>
      </c>
      <c r="M76" s="18"/>
      <c r="N76" s="18">
        <v>2105</v>
      </c>
      <c r="O76" s="14">
        <f t="shared" si="4"/>
        <v>3195.000784806153</v>
      </c>
      <c r="P76" s="18"/>
      <c r="Q76" s="18">
        <v>3882</v>
      </c>
      <c r="R76" s="42">
        <f t="shared" si="5"/>
        <v>0.3129851828527924</v>
      </c>
      <c r="S76" s="58">
        <f t="shared" si="6"/>
        <v>0.9718269615497934</v>
      </c>
    </row>
    <row r="77" spans="1:19" s="22" customFormat="1" ht="15" customHeight="1">
      <c r="A77" s="35">
        <f>'Data Calc.'!$A53</f>
        <v>16</v>
      </c>
      <c r="B77" s="54" t="str">
        <f>'Data Calc.'!B53</f>
        <v>Large Intestine</v>
      </c>
      <c r="C77" s="35" t="str">
        <f>'Data Calc.'!$C53</f>
        <v>16</v>
      </c>
      <c r="E77" s="13">
        <f t="shared" si="0"/>
        <v>6234</v>
      </c>
      <c r="F77" s="42">
        <f t="shared" si="1"/>
        <v>0.6446742502585315</v>
      </c>
      <c r="G77" s="18"/>
      <c r="H77" s="18">
        <v>2105</v>
      </c>
      <c r="I77" s="14">
        <f t="shared" si="2"/>
        <v>3265.214950272698</v>
      </c>
      <c r="J77" s="18"/>
      <c r="K77" s="18">
        <v>2053</v>
      </c>
      <c r="L77" s="14">
        <f t="shared" si="3"/>
        <v>3184.554058389477</v>
      </c>
      <c r="M77" s="18"/>
      <c r="N77" s="18">
        <v>2076</v>
      </c>
      <c r="O77" s="14">
        <f t="shared" si="4"/>
        <v>3220.230991337825</v>
      </c>
      <c r="P77" s="18"/>
      <c r="Q77" s="18">
        <v>3816</v>
      </c>
      <c r="R77" s="42">
        <f t="shared" si="5"/>
        <v>0.31613171775510074</v>
      </c>
      <c r="S77" s="58">
        <f t="shared" si="6"/>
        <v>0.9608059680136323</v>
      </c>
    </row>
    <row r="79" spans="8:15" ht="15" customHeight="1">
      <c r="H79" s="18" t="s">
        <v>70</v>
      </c>
      <c r="I79" s="18">
        <f>AVERAGE(I62:I77)</f>
        <v>3253.57252842377</v>
      </c>
      <c r="K79" s="18" t="s">
        <v>70</v>
      </c>
      <c r="L79" s="18">
        <f>AVERAGE(L62:L77)</f>
        <v>3154.1654813445507</v>
      </c>
      <c r="N79" s="18" t="s">
        <v>70</v>
      </c>
      <c r="O79" s="18">
        <f>AVERAGE(O62:O77)</f>
        <v>3262.2619902316796</v>
      </c>
    </row>
    <row r="80" spans="8:15" ht="15" customHeight="1">
      <c r="H80" s="7" t="s">
        <v>71</v>
      </c>
      <c r="I80" s="19">
        <f>(STDEVP(I62:I77))/(AVERAGE(I62:I77))</f>
        <v>0.013640049093556017</v>
      </c>
      <c r="K80" s="7" t="s">
        <v>71</v>
      </c>
      <c r="L80" s="19">
        <f>(STDEVP(L62:L77))/(AVERAGE(L62:L77))</f>
        <v>0.019794550064080943</v>
      </c>
      <c r="N80" s="7" t="s">
        <v>71</v>
      </c>
      <c r="O80" s="19">
        <f>(STDEVP(O62:O77))/(AVERAGE(O62:O77))</f>
        <v>0.020669308663269076</v>
      </c>
    </row>
  </sheetData>
  <printOptions/>
  <pageMargins left="0.75" right="0.75" top="1" bottom="1" header="0.5" footer="0.5"/>
  <pageSetup blackAndWhite="1" fitToHeight="1" fitToWidth="1" horizontalDpi="600" verticalDpi="600" orientation="landscape" scale="39" r:id="rId2"/>
  <headerFooter alignWithMargins="0">
    <oddHeader>&amp;L&amp;F&amp;C&amp;A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M53"/>
  <sheetViews>
    <sheetView zoomScale="75" zoomScaleNormal="75" workbookViewId="0" topLeftCell="A1">
      <selection activeCell="A1" sqref="A1"/>
    </sheetView>
  </sheetViews>
  <sheetFormatPr defaultColWidth="9.140625" defaultRowHeight="15" customHeight="1"/>
  <cols>
    <col min="1" max="1" width="30.7109375" style="0" customWidth="1"/>
    <col min="2" max="3" width="14.7109375" style="0" customWidth="1"/>
    <col min="4" max="4" width="5.7109375" style="0" customWidth="1"/>
    <col min="5" max="6" width="30.7109375" style="0" customWidth="1"/>
    <col min="7" max="7" width="5.7109375" style="0" customWidth="1"/>
    <col min="8" max="9" width="30.7109375" style="0" customWidth="1"/>
    <col min="10" max="10" width="11.421875" style="0" customWidth="1"/>
    <col min="11" max="12" width="30.7109375" style="0" customWidth="1"/>
    <col min="13" max="13" width="5.7109375" style="0" customWidth="1"/>
    <col min="14" max="15" width="30.7109375" style="0" customWidth="1"/>
    <col min="16" max="16" width="5.7109375" style="0" customWidth="1"/>
    <col min="17" max="18" width="30.7109375" style="0" customWidth="1"/>
    <col min="19" max="19" width="5.7109375" style="0" customWidth="1"/>
    <col min="20" max="21" width="30.7109375" style="0" customWidth="1"/>
    <col min="22" max="22" width="5.7109375" style="0" customWidth="1"/>
    <col min="23" max="24" width="30.7109375" style="0" customWidth="1"/>
    <col min="25" max="25" width="5.7109375" style="0" customWidth="1"/>
    <col min="26" max="27" width="30.7109375" style="0" customWidth="1"/>
    <col min="28" max="28" width="5.7109375" style="0" customWidth="1"/>
    <col min="29" max="30" width="30.7109375" style="0" customWidth="1"/>
  </cols>
  <sheetData>
    <row r="1" ht="19.5" customHeight="1"/>
    <row r="2" ht="19.5" customHeight="1">
      <c r="B2" s="26" t="s">
        <v>77</v>
      </c>
    </row>
    <row r="3" ht="19.5" customHeight="1">
      <c r="B3" s="70" t="s">
        <v>0</v>
      </c>
    </row>
    <row r="4" ht="19.5" customHeight="1"/>
    <row r="6" spans="1:8" ht="15" customHeight="1">
      <c r="A6" s="20" t="s">
        <v>1</v>
      </c>
      <c r="B6" s="21" t="str">
        <f>'Data Calc.'!$B$6</f>
        <v>Demo022515</v>
      </c>
      <c r="F6" s="9" t="s">
        <v>29</v>
      </c>
      <c r="H6" s="40">
        <f>'Data Calc.'!$H$6</f>
        <v>42060</v>
      </c>
    </row>
    <row r="7" spans="1:8" ht="15" customHeight="1">
      <c r="A7" t="s">
        <v>2</v>
      </c>
      <c r="B7" s="9" t="str">
        <f>'Data Calc.'!$B$7</f>
        <v>David Hillis</v>
      </c>
      <c r="F7" s="9"/>
      <c r="H7" s="9"/>
    </row>
    <row r="8" spans="1:8" ht="15" customHeight="1">
      <c r="A8" t="s">
        <v>3</v>
      </c>
      <c r="B8" s="9" t="str">
        <f>'Data Calc.'!$B$8</f>
        <v>Stason Pharmaceuticals Inc.</v>
      </c>
      <c r="F8" s="17" t="s">
        <v>30</v>
      </c>
      <c r="H8" s="9" t="str">
        <f>'Data Calc.'!$H$8</f>
        <v>949-380-4327 Ext. 273</v>
      </c>
    </row>
    <row r="9" spans="1:8" ht="15" customHeight="1">
      <c r="A9" t="s">
        <v>31</v>
      </c>
      <c r="B9" s="9" t="str">
        <f>'Data Calc.'!$B$9</f>
        <v>Interactive Medical Technologies</v>
      </c>
      <c r="F9" s="17" t="s">
        <v>32</v>
      </c>
      <c r="H9" s="9" t="str">
        <f>'Data Calc.'!$H$9</f>
        <v>949-380-4345</v>
      </c>
    </row>
    <row r="10" spans="1:8" ht="15" customHeight="1">
      <c r="A10" t="s">
        <v>33</v>
      </c>
      <c r="B10" s="9" t="str">
        <f>'Data Calc.'!$B$10</f>
        <v>11 Morgan</v>
      </c>
      <c r="F10" s="27" t="s">
        <v>34</v>
      </c>
      <c r="H10" s="9" t="str">
        <f>'Data Calc.'!$H$10</f>
        <v>david.hillis@stasonpharma.com</v>
      </c>
    </row>
    <row r="11" spans="1:10" ht="15" customHeight="1">
      <c r="A11" t="s">
        <v>35</v>
      </c>
      <c r="B11" s="9" t="str">
        <f>'Data Calc.'!$B$11</f>
        <v>Irvine</v>
      </c>
      <c r="F11" s="17" t="s">
        <v>36</v>
      </c>
      <c r="H11" s="9" t="str">
        <f>'Data Calc.'!$H$11</f>
        <v>CA</v>
      </c>
      <c r="I11" s="7" t="s">
        <v>37</v>
      </c>
      <c r="J11" s="9">
        <f>'Data Calc.'!$K$11</f>
        <v>92618</v>
      </c>
    </row>
    <row r="15" ht="15" customHeight="1">
      <c r="A15" s="3" t="s">
        <v>78</v>
      </c>
    </row>
    <row r="17" spans="1:5" ht="15" customHeight="1">
      <c r="A17" s="73"/>
      <c r="B17" s="74"/>
      <c r="C17" s="43"/>
      <c r="D17" s="43"/>
      <c r="E17" s="44"/>
    </row>
    <row r="18" spans="1:5" ht="19.5" customHeight="1">
      <c r="A18" s="73" t="s">
        <v>79</v>
      </c>
      <c r="B18" s="71"/>
      <c r="C18" s="44"/>
      <c r="D18" s="44"/>
      <c r="E18" s="44"/>
    </row>
    <row r="20" ht="15" customHeight="1">
      <c r="A20" s="16" t="s">
        <v>40</v>
      </c>
    </row>
    <row r="21" spans="1:12" s="5" customFormat="1" ht="15" customHeight="1">
      <c r="A21"/>
      <c r="E21" s="5" t="str">
        <f>'RBF Results'!$A$25</f>
        <v>Baseline</v>
      </c>
      <c r="F21" s="5" t="str">
        <f>'RBF Results'!$A$25</f>
        <v>Baseline</v>
      </c>
      <c r="H21" s="5" t="str">
        <f>'RBF Results'!$A$26</f>
        <v>4 Hours</v>
      </c>
      <c r="I21" s="5" t="str">
        <f>'RBF Results'!$A$26</f>
        <v>4 Hours</v>
      </c>
      <c r="K21" s="5" t="str">
        <f>'RBF Results'!$A$27</f>
        <v>12 Hours</v>
      </c>
      <c r="L21" s="5" t="str">
        <f>'RBF Results'!$A$27</f>
        <v>12 Hours</v>
      </c>
    </row>
    <row r="22" spans="1:12" s="5" customFormat="1" ht="15" customHeight="1">
      <c r="A22" s="5" t="s">
        <v>72</v>
      </c>
      <c r="B22" s="5" t="s">
        <v>72</v>
      </c>
      <c r="C22" s="5" t="s">
        <v>43</v>
      </c>
      <c r="E22" s="5" t="str">
        <f>'RBF Results'!$B$25</f>
        <v>Coral-High</v>
      </c>
      <c r="F22" s="5" t="str">
        <f>'RBF Results'!$B$25</f>
        <v>Coral-High</v>
      </c>
      <c r="H22" s="5" t="str">
        <f>'RBF Results'!$B$26</f>
        <v>Pink-High</v>
      </c>
      <c r="I22" s="5" t="str">
        <f>'RBF Results'!$B$26</f>
        <v>Pink-High</v>
      </c>
      <c r="K22" s="5" t="str">
        <f>'RBF Results'!$B$27</f>
        <v>Purple-High</v>
      </c>
      <c r="L22" s="5" t="str">
        <f>'RBF Results'!$B$27</f>
        <v>Purple-High</v>
      </c>
    </row>
    <row r="23" spans="1:12" s="6" customFormat="1" ht="15" customHeight="1">
      <c r="A23" s="6" t="s">
        <v>46</v>
      </c>
      <c r="B23" s="6" t="s">
        <v>47</v>
      </c>
      <c r="C23" s="6" t="s">
        <v>80</v>
      </c>
      <c r="E23" s="6" t="s">
        <v>81</v>
      </c>
      <c r="F23" s="6" t="s">
        <v>82</v>
      </c>
      <c r="H23" s="6" t="s">
        <v>81</v>
      </c>
      <c r="I23" s="6" t="s">
        <v>82</v>
      </c>
      <c r="K23" s="6" t="s">
        <v>81</v>
      </c>
      <c r="L23" s="6" t="s">
        <v>82</v>
      </c>
    </row>
    <row r="25" spans="1:13" ht="15" customHeight="1">
      <c r="A25" t="str">
        <f>'Data Calc.'!$B26</f>
        <v>Baseline</v>
      </c>
      <c r="B25" t="str">
        <f>'Data Calc.'!$C26</f>
        <v>Coral-High</v>
      </c>
      <c r="C25">
        <f>'Data Calc.'!$D26</f>
        <v>10</v>
      </c>
      <c r="E25" s="13">
        <f>'Data Calc.'!$H26</f>
        <v>10857.009892086331</v>
      </c>
      <c r="F25" s="13">
        <f>E25/$C25</f>
        <v>1085.700989208633</v>
      </c>
      <c r="G25" s="22"/>
      <c r="H25" s="13">
        <f>'Data Calc.'!$K26</f>
        <v>0</v>
      </c>
      <c r="I25" s="22"/>
      <c r="J25" s="22"/>
      <c r="K25" s="22">
        <f>'Data Calc.'!$N26</f>
        <v>0</v>
      </c>
      <c r="L25" s="22"/>
      <c r="M25" s="22"/>
    </row>
    <row r="26" spans="1:13" ht="15" customHeight="1">
      <c r="A26" t="str">
        <f>'Data Calc.'!$B27</f>
        <v>4 Hours</v>
      </c>
      <c r="B26" t="str">
        <f>'Data Calc.'!$C27</f>
        <v>Pink-High</v>
      </c>
      <c r="C26">
        <f>'Data Calc.'!$D27</f>
        <v>10</v>
      </c>
      <c r="E26" s="13">
        <f>'Data Calc.'!$H27</f>
        <v>0</v>
      </c>
      <c r="F26" s="22"/>
      <c r="G26" s="22"/>
      <c r="H26" s="13">
        <f>'Data Calc.'!$K27</f>
        <v>11132.177108855441</v>
      </c>
      <c r="I26" s="14">
        <f>H26/$C26</f>
        <v>1113.2177108855442</v>
      </c>
      <c r="J26" s="22"/>
      <c r="K26" s="22">
        <f>'Data Calc.'!$N27</f>
        <v>0</v>
      </c>
      <c r="L26" s="22"/>
      <c r="M26" s="22"/>
    </row>
    <row r="27" spans="1:13" ht="15" customHeight="1">
      <c r="A27" t="str">
        <f>'Data Calc.'!$B28</f>
        <v>12 Hours</v>
      </c>
      <c r="B27" t="str">
        <f>'Data Calc.'!$C28</f>
        <v>Purple-High</v>
      </c>
      <c r="C27">
        <f>'Data Calc.'!$D28</f>
        <v>10</v>
      </c>
      <c r="E27" s="13">
        <f>'Data Calc.'!$H28</f>
        <v>0</v>
      </c>
      <c r="F27" s="22"/>
      <c r="G27" s="22"/>
      <c r="H27" s="13">
        <f>'Data Calc.'!$K28</f>
        <v>0</v>
      </c>
      <c r="I27" s="22"/>
      <c r="J27" s="22"/>
      <c r="K27" s="22">
        <f>'Data Calc.'!$N28</f>
        <v>9811.207833371067</v>
      </c>
      <c r="L27" s="14">
        <f>K27/$C27</f>
        <v>981.1207833371067</v>
      </c>
      <c r="M27" s="22"/>
    </row>
    <row r="29" spans="9:10" ht="15" customHeight="1">
      <c r="I29" s="12"/>
      <c r="J29" s="12"/>
    </row>
    <row r="30" spans="1:10" ht="19.5" customHeight="1">
      <c r="A30" s="73" t="s">
        <v>83</v>
      </c>
      <c r="B30" s="72"/>
      <c r="C30" s="43"/>
      <c r="D30" s="43"/>
      <c r="E30" s="43"/>
      <c r="F30" s="74"/>
      <c r="G30" s="75"/>
      <c r="H30" s="76"/>
      <c r="I30" s="44"/>
      <c r="J30" s="44"/>
    </row>
    <row r="31" spans="1:10" ht="15" customHeight="1">
      <c r="A31" s="71"/>
      <c r="B31" s="44"/>
      <c r="C31" s="44"/>
      <c r="D31" s="44"/>
      <c r="E31" s="44"/>
      <c r="F31" s="71"/>
      <c r="G31" s="71"/>
      <c r="H31" s="44"/>
      <c r="I31" s="44"/>
      <c r="J31" s="44"/>
    </row>
    <row r="33" ht="15" customHeight="1">
      <c r="A33" s="11" t="s">
        <v>84</v>
      </c>
    </row>
    <row r="34" spans="1:12" s="10" customFormat="1" ht="15" customHeight="1">
      <c r="A34"/>
      <c r="E34" s="10" t="str">
        <f>'RBF Results'!$A$25</f>
        <v>Baseline</v>
      </c>
      <c r="F34" s="10" t="str">
        <f>'RBF Results'!$A$25</f>
        <v>Baseline</v>
      </c>
      <c r="H34" s="10" t="str">
        <f>'RBF Results'!$A$26</f>
        <v>4 Hours</v>
      </c>
      <c r="I34" s="10" t="str">
        <f>'RBF Results'!$A$26</f>
        <v>4 Hours</v>
      </c>
      <c r="K34" s="10" t="str">
        <f>'RBF Results'!$A$27</f>
        <v>12 Hours</v>
      </c>
      <c r="L34" s="10" t="str">
        <f>'RBF Results'!$A$27</f>
        <v>12 Hours</v>
      </c>
    </row>
    <row r="35" spans="1:12" s="10" customFormat="1" ht="15" customHeight="1">
      <c r="A35" s="10" t="s">
        <v>54</v>
      </c>
      <c r="B35" s="10" t="s">
        <v>54</v>
      </c>
      <c r="C35" s="10" t="s">
        <v>54</v>
      </c>
      <c r="E35" s="10" t="str">
        <f>'RBF Results'!$B$25</f>
        <v>Coral-High</v>
      </c>
      <c r="F35" s="10" t="str">
        <f>'RBF Results'!$B$25</f>
        <v>Coral-High</v>
      </c>
      <c r="H35" s="10" t="str">
        <f>'RBF Results'!$B$26</f>
        <v>Pink-High</v>
      </c>
      <c r="I35" s="10" t="str">
        <f>'RBF Results'!$B$26</f>
        <v>Pink-High</v>
      </c>
      <c r="K35" s="10" t="str">
        <f>'RBF Results'!$B$27</f>
        <v>Purple-High</v>
      </c>
      <c r="L35" s="10" t="str">
        <f>'RBF Results'!$B$27</f>
        <v>Purple-High</v>
      </c>
    </row>
    <row r="36" spans="1:12" s="6" customFormat="1" ht="15" customHeight="1">
      <c r="A36" s="6" t="s">
        <v>46</v>
      </c>
      <c r="B36" s="6" t="s">
        <v>45</v>
      </c>
      <c r="C36" s="6" t="s">
        <v>85</v>
      </c>
      <c r="E36" s="6" t="s">
        <v>81</v>
      </c>
      <c r="F36" s="6" t="s">
        <v>86</v>
      </c>
      <c r="H36" s="6" t="s">
        <v>81</v>
      </c>
      <c r="I36" s="6" t="s">
        <v>86</v>
      </c>
      <c r="K36" s="6" t="s">
        <v>81</v>
      </c>
      <c r="L36" s="6" t="s">
        <v>86</v>
      </c>
    </row>
    <row r="38" spans="1:12" s="7" customFormat="1" ht="15" customHeight="1">
      <c r="A38" s="55" t="str">
        <f>'Data Calc.'!B38</f>
        <v>Brain 1 </v>
      </c>
      <c r="B38" s="9" t="str">
        <f>'Data Calc.'!$C38</f>
        <v>1</v>
      </c>
      <c r="C38" s="9">
        <f>'Data Calc.'!$D38</f>
        <v>5.73</v>
      </c>
      <c r="E38" s="18">
        <f>'Data Calc.'!H38</f>
        <v>3975.699052132701</v>
      </c>
      <c r="F38" s="23">
        <f aca="true" t="shared" si="0" ref="F38:F53">E38/($C38*$F$25)</f>
        <v>0.6390703177121065</v>
      </c>
      <c r="H38" s="18">
        <f>'Data Calc.'!K38</f>
        <v>7041.175618746709</v>
      </c>
      <c r="I38" s="23">
        <f aca="true" t="shared" si="1" ref="I38:I53">H38/($C38*$I$26)</f>
        <v>1.1038509794609277</v>
      </c>
      <c r="K38" s="18">
        <f>'Data Calc.'!N38</f>
        <v>2613.5479199578726</v>
      </c>
      <c r="L38" s="23">
        <f aca="true" t="shared" si="2" ref="L38:L53">K38/($C38*$L$27)</f>
        <v>0.46489338844324063</v>
      </c>
    </row>
    <row r="39" spans="1:12" s="7" customFormat="1" ht="15" customHeight="1">
      <c r="A39" s="55" t="str">
        <f>'Data Calc.'!B39</f>
        <v>Brain 2</v>
      </c>
      <c r="B39" s="9" t="str">
        <f>'Data Calc.'!$C39</f>
        <v>2</v>
      </c>
      <c r="C39" s="9">
        <f>'Data Calc.'!$D39</f>
        <v>6.87</v>
      </c>
      <c r="E39" s="18">
        <f>'Data Calc.'!H39</f>
        <v>4564.357034795764</v>
      </c>
      <c r="F39" s="23">
        <f t="shared" si="0"/>
        <v>0.6119453485625186</v>
      </c>
      <c r="H39" s="18">
        <f>'Data Calc.'!K39</f>
        <v>7460.968229954615</v>
      </c>
      <c r="I39" s="23">
        <f t="shared" si="1"/>
        <v>0.9755697971681545</v>
      </c>
      <c r="K39" s="18">
        <f>'Data Calc.'!N39</f>
        <v>2529.547517535415</v>
      </c>
      <c r="L39" s="23">
        <f t="shared" si="2"/>
        <v>0.37528709397592336</v>
      </c>
    </row>
    <row r="40" spans="1:12" s="7" customFormat="1" ht="15" customHeight="1">
      <c r="A40" s="55" t="str">
        <f>'Data Calc.'!B40</f>
        <v>Brain 3</v>
      </c>
      <c r="B40" s="9" t="str">
        <f>'Data Calc.'!$C40</f>
        <v>3</v>
      </c>
      <c r="C40" s="9">
        <f>'Data Calc.'!$D40</f>
        <v>5.91</v>
      </c>
      <c r="E40" s="18">
        <f>'Data Calc.'!H40</f>
        <v>4263.95749260156</v>
      </c>
      <c r="F40" s="23">
        <f t="shared" si="0"/>
        <v>0.6645308574000015</v>
      </c>
      <c r="H40" s="18">
        <f>'Data Calc.'!K40</f>
        <v>7039.822437449556</v>
      </c>
      <c r="I40" s="23">
        <f t="shared" si="1"/>
        <v>1.0700254744110818</v>
      </c>
      <c r="K40" s="18">
        <f>'Data Calc.'!N40</f>
        <v>2803.1813290287864</v>
      </c>
      <c r="L40" s="23">
        <f t="shared" si="2"/>
        <v>0.4834385018143327</v>
      </c>
    </row>
    <row r="41" spans="1:12" s="7" customFormat="1" ht="15" customHeight="1">
      <c r="A41" s="55" t="str">
        <f>'Data Calc.'!B41</f>
        <v>Heart 1</v>
      </c>
      <c r="B41" s="9" t="str">
        <f>'Data Calc.'!$C41</f>
        <v>4</v>
      </c>
      <c r="C41" s="9">
        <f>'Data Calc.'!$D41</f>
        <v>8.84</v>
      </c>
      <c r="E41" s="18">
        <f>'Data Calc.'!H41</f>
        <v>10818.741134751774</v>
      </c>
      <c r="F41" s="23">
        <f t="shared" si="0"/>
        <v>1.1272343923841115</v>
      </c>
      <c r="H41" s="18">
        <f>'Data Calc.'!K41</f>
        <v>17761.39944275583</v>
      </c>
      <c r="I41" s="23">
        <f t="shared" si="1"/>
        <v>1.8048653575241997</v>
      </c>
      <c r="K41" s="18">
        <f>'Data Calc.'!N41</f>
        <v>10908.14209726444</v>
      </c>
      <c r="L41" s="23">
        <f t="shared" si="2"/>
        <v>1.2576970612505243</v>
      </c>
    </row>
    <row r="42" spans="1:12" s="7" customFormat="1" ht="15" customHeight="1">
      <c r="A42" s="55" t="str">
        <f>'Data Calc.'!B42</f>
        <v>Heart 2</v>
      </c>
      <c r="B42" s="9" t="str">
        <f>'Data Calc.'!$C42</f>
        <v>5</v>
      </c>
      <c r="C42" s="9">
        <f>'Data Calc.'!$D42</f>
        <v>7.23</v>
      </c>
      <c r="E42" s="18">
        <f>'Data Calc.'!H42</f>
        <v>10157.906485272752</v>
      </c>
      <c r="F42" s="23">
        <f t="shared" si="0"/>
        <v>1.2940637733712632</v>
      </c>
      <c r="H42" s="18">
        <f>'Data Calc.'!K42</f>
        <v>17860.95363888522</v>
      </c>
      <c r="I42" s="23">
        <f t="shared" si="1"/>
        <v>2.2191478540256444</v>
      </c>
      <c r="K42" s="18">
        <f>'Data Calc.'!N42</f>
        <v>11722.528067626468</v>
      </c>
      <c r="L42" s="23">
        <f t="shared" si="2"/>
        <v>1.6525724500473944</v>
      </c>
    </row>
    <row r="43" spans="1:12" s="7" customFormat="1" ht="15" customHeight="1">
      <c r="A43" s="55" t="str">
        <f>'Data Calc.'!B43</f>
        <v>Heart 3</v>
      </c>
      <c r="B43" s="9" t="str">
        <f>'Data Calc.'!$C43</f>
        <v>6</v>
      </c>
      <c r="C43" s="9">
        <f>'Data Calc.'!$D43</f>
        <v>9.22</v>
      </c>
      <c r="E43" s="18">
        <f>'Data Calc.'!H43</f>
        <v>10430.367628286955</v>
      </c>
      <c r="F43" s="23">
        <f t="shared" si="0"/>
        <v>1.0419777882462935</v>
      </c>
      <c r="H43" s="18">
        <f>'Data Calc.'!K43</f>
        <v>16987.304059229</v>
      </c>
      <c r="I43" s="23">
        <f t="shared" si="1"/>
        <v>1.6550588167245426</v>
      </c>
      <c r="K43" s="18">
        <f>'Data Calc.'!N43</f>
        <v>11746.198621393924</v>
      </c>
      <c r="L43" s="23">
        <f t="shared" si="2"/>
        <v>1.2985059488330515</v>
      </c>
    </row>
    <row r="44" spans="1:12" s="7" customFormat="1" ht="15" customHeight="1">
      <c r="A44" s="55" t="str">
        <f>'Data Calc.'!B44</f>
        <v>Kidney 1</v>
      </c>
      <c r="B44" s="9" t="str">
        <f>'Data Calc.'!$C44</f>
        <v>7</v>
      </c>
      <c r="C44" s="9">
        <f>'Data Calc.'!$D44</f>
        <v>5.01</v>
      </c>
      <c r="E44" s="18">
        <f>'Data Calc.'!H44</f>
        <v>24477.7565913371</v>
      </c>
      <c r="F44" s="23">
        <f t="shared" si="0"/>
        <v>4.500115416042094</v>
      </c>
      <c r="H44" s="18">
        <f>'Data Calc.'!K44</f>
        <v>4787.196327683616</v>
      </c>
      <c r="I44" s="23">
        <f t="shared" si="1"/>
        <v>0.8583480120509233</v>
      </c>
      <c r="K44" s="18">
        <f>'Data Calc.'!N44</f>
        <v>16832.583568738228</v>
      </c>
      <c r="L44" s="23">
        <f t="shared" si="2"/>
        <v>3.424448015544916</v>
      </c>
    </row>
    <row r="45" spans="1:12" s="7" customFormat="1" ht="15" customHeight="1">
      <c r="A45" s="55" t="str">
        <f>'Data Calc.'!B45</f>
        <v>Kidney 2</v>
      </c>
      <c r="B45" s="9" t="str">
        <f>'Data Calc.'!$C45</f>
        <v>8</v>
      </c>
      <c r="C45" s="9">
        <f>'Data Calc.'!$D45</f>
        <v>5.33</v>
      </c>
      <c r="E45" s="18">
        <f>'Data Calc.'!H45</f>
        <v>23812.560500531225</v>
      </c>
      <c r="F45" s="23">
        <f t="shared" si="0"/>
        <v>4.114988765658657</v>
      </c>
      <c r="H45" s="18">
        <f>'Data Calc.'!K45</f>
        <v>4448.588124188407</v>
      </c>
      <c r="I45" s="23">
        <f t="shared" si="1"/>
        <v>0.7497472507604</v>
      </c>
      <c r="K45" s="18">
        <f>'Data Calc.'!N45</f>
        <v>16631.121473261715</v>
      </c>
      <c r="L45" s="23">
        <f t="shared" si="2"/>
        <v>3.1803275474734445</v>
      </c>
    </row>
    <row r="46" spans="1:12" s="7" customFormat="1" ht="15" customHeight="1">
      <c r="A46" s="55" t="str">
        <f>'Data Calc.'!B46</f>
        <v>Kidney 3</v>
      </c>
      <c r="B46" s="9" t="str">
        <f>'Data Calc.'!$C46</f>
        <v>9</v>
      </c>
      <c r="C46" s="9">
        <f>'Data Calc.'!$D46</f>
        <v>4.86</v>
      </c>
      <c r="E46" s="18">
        <f>'Data Calc.'!H46</f>
        <v>23559.005096131572</v>
      </c>
      <c r="F46" s="23">
        <f t="shared" si="0"/>
        <v>4.464886705424886</v>
      </c>
      <c r="H46" s="18">
        <f>'Data Calc.'!K46</f>
        <v>4243.64489228631</v>
      </c>
      <c r="I46" s="23">
        <f t="shared" si="1"/>
        <v>0.7843730411737584</v>
      </c>
      <c r="K46" s="18">
        <f>'Data Calc.'!N46</f>
        <v>17310.57678943711</v>
      </c>
      <c r="L46" s="23">
        <f t="shared" si="2"/>
        <v>3.6303859183380873</v>
      </c>
    </row>
    <row r="47" spans="1:12" s="7" customFormat="1" ht="15" customHeight="1">
      <c r="A47" s="55" t="str">
        <f>'Data Calc.'!B47</f>
        <v>Liver 1</v>
      </c>
      <c r="B47" s="9" t="str">
        <f>'Data Calc.'!$C47</f>
        <v>10</v>
      </c>
      <c r="C47" s="9">
        <f>'Data Calc.'!$D47</f>
        <v>8.53</v>
      </c>
      <c r="E47" s="18">
        <f>'Data Calc.'!H47</f>
        <v>1404.3981753972926</v>
      </c>
      <c r="F47" s="23">
        <f t="shared" si="0"/>
        <v>0.1516460113648253</v>
      </c>
      <c r="H47" s="18">
        <f>'Data Calc.'!K47</f>
        <v>789.7071806945262</v>
      </c>
      <c r="I47" s="23">
        <f t="shared" si="1"/>
        <v>0.08316430235057184</v>
      </c>
      <c r="K47" s="18">
        <f>'Data Calc.'!N47</f>
        <v>1050.097115950559</v>
      </c>
      <c r="L47" s="23">
        <f t="shared" si="2"/>
        <v>0.12547521801794032</v>
      </c>
    </row>
    <row r="48" spans="1:12" s="7" customFormat="1" ht="15" customHeight="1">
      <c r="A48" s="55" t="str">
        <f>'Data Calc.'!B48</f>
        <v>Liver 2</v>
      </c>
      <c r="B48" s="9" t="str">
        <f>'Data Calc.'!$C48</f>
        <v>11</v>
      </c>
      <c r="C48" s="9">
        <f>'Data Calc.'!$D48</f>
        <v>7.46</v>
      </c>
      <c r="E48" s="18">
        <f>'Data Calc.'!H48</f>
        <v>1645.2897542883636</v>
      </c>
      <c r="F48" s="23">
        <f t="shared" si="0"/>
        <v>0.20313901030540185</v>
      </c>
      <c r="H48" s="18">
        <f>'Data Calc.'!K48</f>
        <v>869.7171998145573</v>
      </c>
      <c r="I48" s="23">
        <f t="shared" si="1"/>
        <v>0.10472711123992572</v>
      </c>
      <c r="K48" s="18">
        <f>'Data Calc.'!N48</f>
        <v>1074.4444444444446</v>
      </c>
      <c r="L48" s="23">
        <f t="shared" si="2"/>
        <v>0.14679885276879354</v>
      </c>
    </row>
    <row r="49" spans="1:12" s="7" customFormat="1" ht="15" customHeight="1">
      <c r="A49" s="55" t="str">
        <f>'Data Calc.'!B49</f>
        <v>Liver 3</v>
      </c>
      <c r="B49" s="9" t="str">
        <f>'Data Calc.'!$C49</f>
        <v>12</v>
      </c>
      <c r="C49" s="9">
        <f>'Data Calc.'!$D49</f>
        <v>8.14</v>
      </c>
      <c r="E49" s="18">
        <f>'Data Calc.'!H49</f>
        <v>1563.3217556046732</v>
      </c>
      <c r="F49" s="23">
        <f t="shared" si="0"/>
        <v>0.1768942569263864</v>
      </c>
      <c r="H49" s="18">
        <f>'Data Calc.'!K49</f>
        <v>873.2617619197979</v>
      </c>
      <c r="I49" s="23">
        <f t="shared" si="1"/>
        <v>0.0963695723515056</v>
      </c>
      <c r="K49" s="18">
        <f>'Data Calc.'!N49</f>
        <v>1065.6236185664666</v>
      </c>
      <c r="L49" s="23">
        <f t="shared" si="2"/>
        <v>0.13343106646626032</v>
      </c>
    </row>
    <row r="50" spans="1:12" s="7" customFormat="1" ht="15" customHeight="1">
      <c r="A50" s="55" t="str">
        <f>'Data Calc.'!B50</f>
        <v>Esophagus</v>
      </c>
      <c r="B50" s="9" t="str">
        <f>'Data Calc.'!$C50</f>
        <v>13</v>
      </c>
      <c r="C50" s="9">
        <f>'Data Calc.'!$D50</f>
        <v>8.62</v>
      </c>
      <c r="E50" s="18">
        <f>'Data Calc.'!H50</f>
        <v>2826.0158421345195</v>
      </c>
      <c r="F50" s="23">
        <f t="shared" si="0"/>
        <v>0.30196533711532003</v>
      </c>
      <c r="H50" s="18">
        <f>'Data Calc.'!K50</f>
        <v>2180.99082823791</v>
      </c>
      <c r="I50" s="23">
        <f t="shared" si="1"/>
        <v>0.2272827451590865</v>
      </c>
      <c r="K50" s="18">
        <f>'Data Calc.'!N50</f>
        <v>2953.6770428015566</v>
      </c>
      <c r="L50" s="23">
        <f t="shared" si="2"/>
        <v>0.3492474678963043</v>
      </c>
    </row>
    <row r="51" spans="1:12" s="7" customFormat="1" ht="15" customHeight="1">
      <c r="A51" s="55" t="str">
        <f>'Data Calc.'!B51</f>
        <v>Stomach</v>
      </c>
      <c r="B51" s="9" t="str">
        <f>'Data Calc.'!$C51</f>
        <v>14</v>
      </c>
      <c r="C51" s="9">
        <f>'Data Calc.'!$D51</f>
        <v>8.54</v>
      </c>
      <c r="E51" s="18">
        <f>'Data Calc.'!H51</f>
        <v>3204.084893479664</v>
      </c>
      <c r="F51" s="23">
        <f t="shared" si="0"/>
        <v>0.3455699022527933</v>
      </c>
      <c r="H51" s="18">
        <f>'Data Calc.'!K51</f>
        <v>2348.829890251775</v>
      </c>
      <c r="I51" s="23">
        <f t="shared" si="1"/>
        <v>0.24706634303932723</v>
      </c>
      <c r="K51" s="18">
        <f>'Data Calc.'!N51</f>
        <v>3503.736281471917</v>
      </c>
      <c r="L51" s="23">
        <f t="shared" si="2"/>
        <v>0.4181682584110945</v>
      </c>
    </row>
    <row r="52" spans="1:12" s="7" customFormat="1" ht="15" customHeight="1">
      <c r="A52" s="55" t="str">
        <f>'Data Calc.'!B52</f>
        <v>Small Intestine</v>
      </c>
      <c r="B52" s="9" t="str">
        <f>'Data Calc.'!$C52</f>
        <v>15</v>
      </c>
      <c r="C52" s="9">
        <f>'Data Calc.'!$D52</f>
        <v>8.79</v>
      </c>
      <c r="E52" s="18">
        <f>'Data Calc.'!H52</f>
        <v>3170.715743211427</v>
      </c>
      <c r="F52" s="23">
        <f t="shared" si="0"/>
        <v>0.33224480604828677</v>
      </c>
      <c r="H52" s="18">
        <f>'Data Calc.'!K52</f>
        <v>2477.0742426620627</v>
      </c>
      <c r="I52" s="23">
        <f t="shared" si="1"/>
        <v>0.2531454006385314</v>
      </c>
      <c r="K52" s="18">
        <f>'Data Calc.'!N52</f>
        <v>3559.276408727045</v>
      </c>
      <c r="L52" s="23">
        <f t="shared" si="2"/>
        <v>0.41271510636905456</v>
      </c>
    </row>
    <row r="53" spans="1:12" s="7" customFormat="1" ht="15" customHeight="1">
      <c r="A53" s="55" t="str">
        <f>'Data Calc.'!B53</f>
        <v>Large Intestine</v>
      </c>
      <c r="B53" s="9" t="str">
        <f>'Data Calc.'!$C53</f>
        <v>16</v>
      </c>
      <c r="C53" s="9">
        <f>'Data Calc.'!$D53</f>
        <v>8.31</v>
      </c>
      <c r="E53" s="18">
        <f>'Data Calc.'!H53</f>
        <v>3063.5627205646456</v>
      </c>
      <c r="F53" s="23">
        <f t="shared" si="0"/>
        <v>0.3395592133550601</v>
      </c>
      <c r="H53" s="18">
        <f>'Data Calc.'!K53</f>
        <v>2478.771254411293</v>
      </c>
      <c r="I53" s="23">
        <f t="shared" si="1"/>
        <v>0.26795096173017574</v>
      </c>
      <c r="K53" s="18">
        <f>'Data Calc.'!N53</f>
        <v>3344.324671158165</v>
      </c>
      <c r="L53" s="23">
        <f t="shared" si="2"/>
        <v>0.41018987227523873</v>
      </c>
    </row>
  </sheetData>
  <printOptions/>
  <pageMargins left="0.75" right="0.75" top="1" bottom="1" header="0.5" footer="0.5"/>
  <pageSetup blackAndWhite="1" fitToHeight="1" fitToWidth="1" horizontalDpi="600" verticalDpi="600" orientation="landscape" scale="46" r:id="rId2"/>
  <headerFooter alignWithMargins="0">
    <oddHeader>&amp;L&amp;F&amp;C&amp;A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J125"/>
  <sheetViews>
    <sheetView zoomScale="75" zoomScaleNormal="75" workbookViewId="0" topLeftCell="A1">
      <selection activeCell="A41" sqref="A41:IV41"/>
    </sheetView>
  </sheetViews>
  <sheetFormatPr defaultColWidth="9.140625" defaultRowHeight="15" customHeight="1"/>
  <cols>
    <col min="1" max="13" width="30.7109375" style="0" customWidth="1"/>
  </cols>
  <sheetData>
    <row r="1" ht="19.5" customHeight="1"/>
    <row r="2" ht="19.5" customHeight="1">
      <c r="B2" s="26" t="s">
        <v>87</v>
      </c>
    </row>
    <row r="3" ht="19.5" customHeight="1">
      <c r="B3" s="70" t="s">
        <v>0</v>
      </c>
    </row>
    <row r="4" ht="19.5" customHeight="1"/>
    <row r="6" spans="1:5" ht="15" customHeight="1">
      <c r="A6" s="20" t="s">
        <v>1</v>
      </c>
      <c r="B6" s="21" t="str">
        <f>'Data Calc.'!$B$6</f>
        <v>Demo022515</v>
      </c>
      <c r="D6" t="s">
        <v>29</v>
      </c>
      <c r="E6" s="40">
        <f>'Data Calc.'!H6</f>
        <v>42060</v>
      </c>
    </row>
    <row r="7" spans="1:5" ht="15" customHeight="1">
      <c r="A7" t="s">
        <v>2</v>
      </c>
      <c r="B7" s="9" t="str">
        <f>'Data Calc.'!$B$7</f>
        <v>David Hillis</v>
      </c>
      <c r="E7" s="9"/>
    </row>
    <row r="8" spans="1:5" ht="15" customHeight="1">
      <c r="A8" t="s">
        <v>3</v>
      </c>
      <c r="B8" s="9" t="str">
        <f>'Data Calc.'!$B$8</f>
        <v>Stason Pharmaceuticals Inc.</v>
      </c>
      <c r="D8" t="s">
        <v>30</v>
      </c>
      <c r="E8" s="40" t="str">
        <f>'Data Calc.'!H8</f>
        <v>949-380-4327 Ext. 273</v>
      </c>
    </row>
    <row r="9" spans="1:5" ht="15" customHeight="1">
      <c r="A9" t="s">
        <v>31</v>
      </c>
      <c r="B9" s="9" t="str">
        <f>'Data Calc.'!$B$9</f>
        <v>Interactive Medical Technologies</v>
      </c>
      <c r="D9" t="s">
        <v>32</v>
      </c>
      <c r="E9" s="40" t="str">
        <f>'Data Calc.'!H9</f>
        <v>949-380-4345</v>
      </c>
    </row>
    <row r="10" spans="1:5" ht="15" customHeight="1">
      <c r="A10" t="s">
        <v>33</v>
      </c>
      <c r="B10" s="9" t="str">
        <f>'Data Calc.'!$B$10</f>
        <v>11 Morgan</v>
      </c>
      <c r="D10" t="s">
        <v>34</v>
      </c>
      <c r="E10" s="40" t="str">
        <f>'Data Calc.'!H10</f>
        <v>david.hillis@stasonpharma.com</v>
      </c>
    </row>
    <row r="11" spans="1:7" ht="15" customHeight="1">
      <c r="A11" t="s">
        <v>35</v>
      </c>
      <c r="B11" s="9" t="str">
        <f>'Data Calc.'!$B$11</f>
        <v>Irvine</v>
      </c>
      <c r="D11" t="s">
        <v>36</v>
      </c>
      <c r="E11" s="40" t="str">
        <f>'Data Calc.'!H11</f>
        <v>CA</v>
      </c>
      <c r="F11" s="7" t="s">
        <v>37</v>
      </c>
      <c r="G11" s="45">
        <f>'Data Calc.'!K11</f>
        <v>92618</v>
      </c>
    </row>
    <row r="15" ht="15" customHeight="1">
      <c r="A15" s="3" t="s">
        <v>78</v>
      </c>
    </row>
    <row r="17" spans="1:4" ht="15" customHeight="1">
      <c r="A17" s="73"/>
      <c r="B17" s="74"/>
      <c r="C17" s="43"/>
      <c r="D17" s="43"/>
    </row>
    <row r="18" spans="1:6" ht="19.5" customHeight="1">
      <c r="A18" s="73" t="s">
        <v>83</v>
      </c>
      <c r="B18" s="72"/>
      <c r="C18" s="43"/>
      <c r="D18" s="43"/>
      <c r="E18" s="74"/>
      <c r="F18" s="44"/>
    </row>
    <row r="19" spans="1:6" ht="15" customHeight="1">
      <c r="A19" s="71"/>
      <c r="B19" s="44"/>
      <c r="C19" s="44"/>
      <c r="D19" s="44"/>
      <c r="E19" s="71"/>
      <c r="F19" s="44"/>
    </row>
    <row r="21" ht="15" customHeight="1">
      <c r="A21" s="11" t="s">
        <v>84</v>
      </c>
    </row>
    <row r="22" spans="1:4" s="10" customFormat="1" ht="15" customHeight="1">
      <c r="A22"/>
      <c r="B22" s="10" t="str">
        <f>'RBF Results'!F34</f>
        <v>Baseline</v>
      </c>
      <c r="C22" s="10" t="str">
        <f>'RBF Results'!I34</f>
        <v>4 Hours</v>
      </c>
      <c r="D22" s="10" t="str">
        <f>'RBF Results'!L34</f>
        <v>12 Hours</v>
      </c>
    </row>
    <row r="23" spans="1:4" s="10" customFormat="1" ht="15" customHeight="1">
      <c r="A23" s="10" t="s">
        <v>54</v>
      </c>
      <c r="B23" s="10" t="str">
        <f>'RBF Results'!F35</f>
        <v>Coral-High</v>
      </c>
      <c r="C23" s="10" t="str">
        <f>'RBF Results'!I35</f>
        <v>Pink-High</v>
      </c>
      <c r="D23" s="10" t="str">
        <f>'RBF Results'!L35</f>
        <v>Purple-High</v>
      </c>
    </row>
    <row r="24" spans="1:4" s="6" customFormat="1" ht="15" customHeight="1">
      <c r="A24" s="6" t="s">
        <v>46</v>
      </c>
      <c r="B24" s="6" t="s">
        <v>86</v>
      </c>
      <c r="C24" s="6" t="s">
        <v>86</v>
      </c>
      <c r="D24" s="6" t="s">
        <v>86</v>
      </c>
    </row>
    <row r="26" spans="1:4" s="7" customFormat="1" ht="15" customHeight="1">
      <c r="A26" s="55" t="str">
        <f>'Data Calc.'!B38</f>
        <v>Brain 1 </v>
      </c>
      <c r="B26" s="51">
        <f>'RBF Results'!F38</f>
        <v>0.6390703177121065</v>
      </c>
      <c r="C26" s="51">
        <f>'RBF Results'!I38</f>
        <v>1.1038509794609277</v>
      </c>
      <c r="D26" s="51">
        <f>'RBF Results'!L38</f>
        <v>0.46489338844324063</v>
      </c>
    </row>
    <row r="27" spans="1:4" s="7" customFormat="1" ht="15" customHeight="1">
      <c r="A27" s="55" t="str">
        <f>'Data Calc.'!B39</f>
        <v>Brain 2</v>
      </c>
      <c r="B27" s="51">
        <f>'RBF Results'!F39</f>
        <v>0.6119453485625186</v>
      </c>
      <c r="C27" s="51">
        <f>'RBF Results'!I39</f>
        <v>0.9755697971681545</v>
      </c>
      <c r="D27" s="51">
        <f>'RBF Results'!L39</f>
        <v>0.37528709397592336</v>
      </c>
    </row>
    <row r="28" spans="1:4" s="7" customFormat="1" ht="15" customHeight="1">
      <c r="A28" s="55" t="str">
        <f>'Data Calc.'!B40</f>
        <v>Brain 3</v>
      </c>
      <c r="B28" s="51">
        <f>'RBF Results'!F40</f>
        <v>0.6645308574000015</v>
      </c>
      <c r="C28" s="51">
        <f>'RBF Results'!I40</f>
        <v>1.0700254744110818</v>
      </c>
      <c r="D28" s="51">
        <f>'RBF Results'!L40</f>
        <v>0.4834385018143327</v>
      </c>
    </row>
    <row r="29" spans="1:4" s="7" customFormat="1" ht="15" customHeight="1">
      <c r="A29" s="55" t="str">
        <f>'Data Calc.'!B41</f>
        <v>Heart 1</v>
      </c>
      <c r="B29" s="51">
        <f>'RBF Results'!F41</f>
        <v>1.1272343923841115</v>
      </c>
      <c r="C29" s="51">
        <f>'RBF Results'!I41</f>
        <v>1.8048653575241997</v>
      </c>
      <c r="D29" s="51">
        <f>'RBF Results'!L41</f>
        <v>1.2576970612505243</v>
      </c>
    </row>
    <row r="30" spans="1:4" s="7" customFormat="1" ht="15" customHeight="1">
      <c r="A30" s="55" t="str">
        <f>'Data Calc.'!B42</f>
        <v>Heart 2</v>
      </c>
      <c r="B30" s="51">
        <f>'RBF Results'!F42</f>
        <v>1.2940637733712632</v>
      </c>
      <c r="C30" s="51">
        <f>'RBF Results'!I42</f>
        <v>2.2191478540256444</v>
      </c>
      <c r="D30" s="51">
        <f>'RBF Results'!L42</f>
        <v>1.6525724500473944</v>
      </c>
    </row>
    <row r="31" spans="1:10" s="7" customFormat="1" ht="15" customHeight="1">
      <c r="A31" s="55" t="str">
        <f>'Data Calc.'!B43</f>
        <v>Heart 3</v>
      </c>
      <c r="B31" s="51">
        <f>'RBF Results'!F43</f>
        <v>1.0419777882462935</v>
      </c>
      <c r="C31" s="51">
        <f>'RBF Results'!I43</f>
        <v>1.6550588167245426</v>
      </c>
      <c r="D31" s="51">
        <f>'RBF Results'!L43</f>
        <v>1.2985059488330515</v>
      </c>
      <c r="E31" s="51" t="e">
        <f>'RBF Results'!#REF!</f>
        <v>#REF!</v>
      </c>
      <c r="F31" s="51" t="e">
        <f>'RBF Results'!#REF!</f>
        <v>#REF!</v>
      </c>
      <c r="G31" s="51" t="e">
        <f>'RBF Results'!#REF!</f>
        <v>#REF!</v>
      </c>
      <c r="H31" s="51" t="e">
        <f>'RBF Results'!#REF!</f>
        <v>#REF!</v>
      </c>
      <c r="I31" s="51" t="e">
        <f>'RBF Results'!#REF!</f>
        <v>#REF!</v>
      </c>
      <c r="J31" s="51" t="e">
        <f>'RBF Results'!#REF!</f>
        <v>#REF!</v>
      </c>
    </row>
    <row r="32" spans="1:10" s="7" customFormat="1" ht="15" customHeight="1">
      <c r="A32" s="55" t="str">
        <f>'Data Calc.'!B44</f>
        <v>Kidney 1</v>
      </c>
      <c r="B32" s="51">
        <f>'RBF Results'!F44</f>
        <v>4.500115416042094</v>
      </c>
      <c r="C32" s="51">
        <f>'RBF Results'!I44</f>
        <v>0.8583480120509233</v>
      </c>
      <c r="D32" s="51">
        <f>'RBF Results'!L44</f>
        <v>3.424448015544916</v>
      </c>
      <c r="E32" s="51" t="e">
        <f>'RBF Results'!#REF!</f>
        <v>#REF!</v>
      </c>
      <c r="F32" s="51" t="e">
        <f>'RBF Results'!#REF!</f>
        <v>#REF!</v>
      </c>
      <c r="G32" s="51" t="e">
        <f>'RBF Results'!#REF!</f>
        <v>#REF!</v>
      </c>
      <c r="H32" s="51" t="e">
        <f>'RBF Results'!#REF!</f>
        <v>#REF!</v>
      </c>
      <c r="I32" s="51" t="e">
        <f>'RBF Results'!#REF!</f>
        <v>#REF!</v>
      </c>
      <c r="J32" s="51" t="e">
        <f>'RBF Results'!#REF!</f>
        <v>#REF!</v>
      </c>
    </row>
    <row r="33" spans="1:10" s="7" customFormat="1" ht="15" customHeight="1">
      <c r="A33" s="55" t="str">
        <f>'Data Calc.'!B45</f>
        <v>Kidney 2</v>
      </c>
      <c r="B33" s="51">
        <f>'RBF Results'!F45</f>
        <v>4.114988765658657</v>
      </c>
      <c r="C33" s="51">
        <f>'RBF Results'!I45</f>
        <v>0.7497472507604</v>
      </c>
      <c r="D33" s="51">
        <f>'RBF Results'!L45</f>
        <v>3.1803275474734445</v>
      </c>
      <c r="E33" s="51" t="e">
        <f>'RBF Results'!#REF!</f>
        <v>#REF!</v>
      </c>
      <c r="F33" s="51" t="e">
        <f>'RBF Results'!#REF!</f>
        <v>#REF!</v>
      </c>
      <c r="G33" s="51" t="e">
        <f>'RBF Results'!#REF!</f>
        <v>#REF!</v>
      </c>
      <c r="H33" s="51" t="e">
        <f>'RBF Results'!#REF!</f>
        <v>#REF!</v>
      </c>
      <c r="I33" s="51" t="e">
        <f>'RBF Results'!#REF!</f>
        <v>#REF!</v>
      </c>
      <c r="J33" s="51" t="e">
        <f>'RBF Results'!#REF!</f>
        <v>#REF!</v>
      </c>
    </row>
    <row r="34" spans="1:10" s="7" customFormat="1" ht="15" customHeight="1">
      <c r="A34" s="55" t="str">
        <f>'Data Calc.'!B46</f>
        <v>Kidney 3</v>
      </c>
      <c r="B34" s="51">
        <f>'RBF Results'!F46</f>
        <v>4.464886705424886</v>
      </c>
      <c r="C34" s="51">
        <f>'RBF Results'!I46</f>
        <v>0.7843730411737584</v>
      </c>
      <c r="D34" s="51">
        <f>'RBF Results'!L46</f>
        <v>3.6303859183380873</v>
      </c>
      <c r="E34" s="51" t="e">
        <f>'RBF Results'!#REF!</f>
        <v>#REF!</v>
      </c>
      <c r="F34" s="51" t="e">
        <f>'RBF Results'!#REF!</f>
        <v>#REF!</v>
      </c>
      <c r="G34" s="51" t="e">
        <f>'RBF Results'!#REF!</f>
        <v>#REF!</v>
      </c>
      <c r="H34" s="51" t="e">
        <f>'RBF Results'!#REF!</f>
        <v>#REF!</v>
      </c>
      <c r="I34" s="51" t="e">
        <f>'RBF Results'!#REF!</f>
        <v>#REF!</v>
      </c>
      <c r="J34" s="51" t="e">
        <f>'RBF Results'!#REF!</f>
        <v>#REF!</v>
      </c>
    </row>
    <row r="35" spans="1:10" s="7" customFormat="1" ht="15" customHeight="1">
      <c r="A35" s="55" t="str">
        <f>'Data Calc.'!B47</f>
        <v>Liver 1</v>
      </c>
      <c r="B35" s="51">
        <f>'RBF Results'!F47</f>
        <v>0.1516460113648253</v>
      </c>
      <c r="C35" s="51">
        <f>'RBF Results'!I47</f>
        <v>0.08316430235057184</v>
      </c>
      <c r="D35" s="51">
        <f>'RBF Results'!L47</f>
        <v>0.12547521801794032</v>
      </c>
      <c r="E35" s="51" t="e">
        <f>'RBF Results'!#REF!</f>
        <v>#REF!</v>
      </c>
      <c r="F35" s="51" t="e">
        <f>'RBF Results'!#REF!</f>
        <v>#REF!</v>
      </c>
      <c r="G35" s="51" t="e">
        <f>'RBF Results'!#REF!</f>
        <v>#REF!</v>
      </c>
      <c r="H35" s="51" t="e">
        <f>'RBF Results'!#REF!</f>
        <v>#REF!</v>
      </c>
      <c r="I35" s="51" t="e">
        <f>'RBF Results'!#REF!</f>
        <v>#REF!</v>
      </c>
      <c r="J35" s="51" t="e">
        <f>'RBF Results'!#REF!</f>
        <v>#REF!</v>
      </c>
    </row>
    <row r="36" spans="1:10" s="7" customFormat="1" ht="15" customHeight="1">
      <c r="A36" s="55" t="str">
        <f>'Data Calc.'!B48</f>
        <v>Liver 2</v>
      </c>
      <c r="B36" s="51">
        <f>'RBF Results'!F48</f>
        <v>0.20313901030540185</v>
      </c>
      <c r="C36" s="51">
        <f>'RBF Results'!I48</f>
        <v>0.10472711123992572</v>
      </c>
      <c r="D36" s="51">
        <f>'RBF Results'!L48</f>
        <v>0.14679885276879354</v>
      </c>
      <c r="E36" s="51" t="e">
        <f>'RBF Results'!#REF!</f>
        <v>#REF!</v>
      </c>
      <c r="F36" s="51" t="e">
        <f>'RBF Results'!#REF!</f>
        <v>#REF!</v>
      </c>
      <c r="G36" s="51" t="e">
        <f>'RBF Results'!#REF!</f>
        <v>#REF!</v>
      </c>
      <c r="H36" s="51" t="e">
        <f>'RBF Results'!#REF!</f>
        <v>#REF!</v>
      </c>
      <c r="I36" s="51" t="e">
        <f>'RBF Results'!#REF!</f>
        <v>#REF!</v>
      </c>
      <c r="J36" s="51" t="e">
        <f>'RBF Results'!#REF!</f>
        <v>#REF!</v>
      </c>
    </row>
    <row r="37" spans="1:10" s="7" customFormat="1" ht="15" customHeight="1">
      <c r="A37" s="55" t="str">
        <f>'Data Calc.'!B49</f>
        <v>Liver 3</v>
      </c>
      <c r="B37" s="51">
        <f>'RBF Results'!F49</f>
        <v>0.1768942569263864</v>
      </c>
      <c r="C37" s="51">
        <f>'RBF Results'!I49</f>
        <v>0.0963695723515056</v>
      </c>
      <c r="D37" s="51">
        <f>'RBF Results'!L49</f>
        <v>0.13343106646626032</v>
      </c>
      <c r="E37" s="51" t="e">
        <f>'RBF Results'!#REF!</f>
        <v>#REF!</v>
      </c>
      <c r="F37" s="51" t="e">
        <f>'RBF Results'!#REF!</f>
        <v>#REF!</v>
      </c>
      <c r="G37" s="51" t="e">
        <f>'RBF Results'!#REF!</f>
        <v>#REF!</v>
      </c>
      <c r="H37" s="51" t="e">
        <f>'RBF Results'!#REF!</f>
        <v>#REF!</v>
      </c>
      <c r="I37" s="51" t="e">
        <f>'RBF Results'!#REF!</f>
        <v>#REF!</v>
      </c>
      <c r="J37" s="51" t="e">
        <f>'RBF Results'!#REF!</f>
        <v>#REF!</v>
      </c>
    </row>
    <row r="38" spans="1:10" s="7" customFormat="1" ht="15" customHeight="1">
      <c r="A38" s="55" t="str">
        <f>'Data Calc.'!B50</f>
        <v>Esophagus</v>
      </c>
      <c r="B38" s="51">
        <f>'RBF Results'!F50</f>
        <v>0.30196533711532003</v>
      </c>
      <c r="C38" s="51">
        <f>'RBF Results'!I50</f>
        <v>0.2272827451590865</v>
      </c>
      <c r="D38" s="51">
        <f>'RBF Results'!L50</f>
        <v>0.3492474678963043</v>
      </c>
      <c r="E38" s="51" t="e">
        <f>'RBF Results'!#REF!</f>
        <v>#REF!</v>
      </c>
      <c r="F38" s="51" t="e">
        <f>'RBF Results'!#REF!</f>
        <v>#REF!</v>
      </c>
      <c r="G38" s="51" t="e">
        <f>'RBF Results'!#REF!</f>
        <v>#REF!</v>
      </c>
      <c r="H38" s="51" t="e">
        <f>'RBF Results'!#REF!</f>
        <v>#REF!</v>
      </c>
      <c r="I38" s="51" t="e">
        <f>'RBF Results'!#REF!</f>
        <v>#REF!</v>
      </c>
      <c r="J38" s="51" t="e">
        <f>'RBF Results'!#REF!</f>
        <v>#REF!</v>
      </c>
    </row>
    <row r="39" spans="1:10" s="7" customFormat="1" ht="15" customHeight="1">
      <c r="A39" s="55" t="str">
        <f>'Data Calc.'!B51</f>
        <v>Stomach</v>
      </c>
      <c r="B39" s="51">
        <f>'RBF Results'!F51</f>
        <v>0.3455699022527933</v>
      </c>
      <c r="C39" s="51">
        <f>'RBF Results'!I51</f>
        <v>0.24706634303932723</v>
      </c>
      <c r="D39" s="51">
        <f>'RBF Results'!L51</f>
        <v>0.4181682584110945</v>
      </c>
      <c r="E39" s="51" t="e">
        <f>'RBF Results'!#REF!</f>
        <v>#REF!</v>
      </c>
      <c r="F39" s="51" t="e">
        <f>'RBF Results'!#REF!</f>
        <v>#REF!</v>
      </c>
      <c r="G39" s="51" t="e">
        <f>'RBF Results'!#REF!</f>
        <v>#REF!</v>
      </c>
      <c r="H39" s="51" t="e">
        <f>'RBF Results'!#REF!</f>
        <v>#REF!</v>
      </c>
      <c r="I39" s="51" t="e">
        <f>'RBF Results'!#REF!</f>
        <v>#REF!</v>
      </c>
      <c r="J39" s="51" t="e">
        <f>'RBF Results'!#REF!</f>
        <v>#REF!</v>
      </c>
    </row>
    <row r="40" spans="1:10" s="7" customFormat="1" ht="15" customHeight="1">
      <c r="A40" s="55" t="str">
        <f>'Data Calc.'!B52</f>
        <v>Small Intestine</v>
      </c>
      <c r="B40" s="51">
        <f>'RBF Results'!F52</f>
        <v>0.33224480604828677</v>
      </c>
      <c r="C40" s="51">
        <f>'RBF Results'!I52</f>
        <v>0.2531454006385314</v>
      </c>
      <c r="D40" s="51">
        <f>'RBF Results'!L52</f>
        <v>0.41271510636905456</v>
      </c>
      <c r="E40" s="51" t="e">
        <f>'RBF Results'!#REF!</f>
        <v>#REF!</v>
      </c>
      <c r="F40" s="51" t="e">
        <f>'RBF Results'!#REF!</f>
        <v>#REF!</v>
      </c>
      <c r="G40" s="51" t="e">
        <f>'RBF Results'!#REF!</f>
        <v>#REF!</v>
      </c>
      <c r="H40" s="51" t="e">
        <f>'RBF Results'!#REF!</f>
        <v>#REF!</v>
      </c>
      <c r="I40" s="51" t="e">
        <f>'RBF Results'!#REF!</f>
        <v>#REF!</v>
      </c>
      <c r="J40" s="51" t="e">
        <f>'RBF Results'!#REF!</f>
        <v>#REF!</v>
      </c>
    </row>
    <row r="41" spans="1:10" s="7" customFormat="1" ht="15" customHeight="1">
      <c r="A41" s="55" t="str">
        <f>'Data Calc.'!B53</f>
        <v>Large Intestine</v>
      </c>
      <c r="B41" s="51">
        <f>'RBF Results'!F53</f>
        <v>0.3395592133550601</v>
      </c>
      <c r="C41" s="51">
        <f>'RBF Results'!I53</f>
        <v>0.26795096173017574</v>
      </c>
      <c r="D41" s="51">
        <f>'RBF Results'!L53</f>
        <v>0.41018987227523873</v>
      </c>
      <c r="E41" s="51" t="e">
        <f>'RBF Results'!#REF!</f>
        <v>#REF!</v>
      </c>
      <c r="F41" s="51" t="e">
        <f>'RBF Results'!#REF!</f>
        <v>#REF!</v>
      </c>
      <c r="G41" s="51" t="e">
        <f>'RBF Results'!#REF!</f>
        <v>#REF!</v>
      </c>
      <c r="H41" s="51" t="e">
        <f>'RBF Results'!#REF!</f>
        <v>#REF!</v>
      </c>
      <c r="I41" s="51" t="e">
        <f>'RBF Results'!#REF!</f>
        <v>#REF!</v>
      </c>
      <c r="J41" s="51" t="e">
        <f>'RBF Results'!#REF!</f>
        <v>#REF!</v>
      </c>
    </row>
    <row r="42" ht="15" customHeight="1">
      <c r="A42" s="55"/>
    </row>
    <row r="43" ht="15" customHeight="1">
      <c r="A43" s="55"/>
    </row>
    <row r="44" ht="15" customHeight="1">
      <c r="A44" s="55"/>
    </row>
    <row r="45" ht="15" customHeight="1">
      <c r="A45" s="55"/>
    </row>
    <row r="46" ht="15" customHeight="1">
      <c r="A46" s="55"/>
    </row>
    <row r="47" ht="15" customHeight="1">
      <c r="A47" s="55"/>
    </row>
    <row r="48" ht="15" customHeight="1">
      <c r="A48" s="55"/>
    </row>
    <row r="49" ht="15" customHeight="1">
      <c r="A49" s="55"/>
    </row>
    <row r="50" ht="15" customHeight="1">
      <c r="A50" s="55"/>
    </row>
    <row r="51" ht="15" customHeight="1">
      <c r="A51" s="55"/>
    </row>
    <row r="52" ht="15" customHeight="1">
      <c r="A52" s="55"/>
    </row>
    <row r="53" ht="15" customHeight="1">
      <c r="A53" s="55"/>
    </row>
    <row r="54" ht="15" customHeight="1">
      <c r="A54" s="55"/>
    </row>
    <row r="55" ht="15" customHeight="1">
      <c r="A55" s="55"/>
    </row>
    <row r="56" ht="15" customHeight="1">
      <c r="A56" s="55"/>
    </row>
    <row r="57" ht="15" customHeight="1">
      <c r="A57" s="55"/>
    </row>
    <row r="58" ht="15" customHeight="1">
      <c r="A58" s="55"/>
    </row>
    <row r="59" ht="15" customHeight="1">
      <c r="A59" s="55"/>
    </row>
    <row r="60" ht="15" customHeight="1">
      <c r="A60" s="55"/>
    </row>
    <row r="61" ht="15" customHeight="1">
      <c r="A61" s="55"/>
    </row>
    <row r="62" ht="15" customHeight="1">
      <c r="A62" s="55"/>
    </row>
    <row r="63" ht="15" customHeight="1">
      <c r="A63" s="55"/>
    </row>
    <row r="64" ht="15" customHeight="1">
      <c r="A64" s="55"/>
    </row>
    <row r="65" ht="15" customHeight="1">
      <c r="A65" s="55"/>
    </row>
    <row r="66" ht="15" customHeight="1">
      <c r="A66" s="55"/>
    </row>
    <row r="67" ht="15" customHeight="1">
      <c r="A67" s="55"/>
    </row>
    <row r="68" ht="15" customHeight="1">
      <c r="A68" s="55"/>
    </row>
    <row r="69" ht="15" customHeight="1">
      <c r="A69" s="55"/>
    </row>
    <row r="70" ht="15" customHeight="1">
      <c r="A70" s="55"/>
    </row>
    <row r="71" ht="15" customHeight="1">
      <c r="A71" s="55"/>
    </row>
    <row r="72" ht="15" customHeight="1">
      <c r="A72" s="55"/>
    </row>
    <row r="73" ht="15" customHeight="1">
      <c r="A73" s="55"/>
    </row>
    <row r="74" ht="15" customHeight="1">
      <c r="A74" s="55"/>
    </row>
    <row r="75" ht="15" customHeight="1">
      <c r="A75" s="55"/>
    </row>
    <row r="76" ht="15" customHeight="1">
      <c r="A76" s="55"/>
    </row>
    <row r="77" ht="15" customHeight="1">
      <c r="A77" s="55"/>
    </row>
    <row r="78" ht="15" customHeight="1">
      <c r="A78" s="55"/>
    </row>
    <row r="79" ht="15" customHeight="1">
      <c r="A79" s="55"/>
    </row>
    <row r="80" ht="15" customHeight="1">
      <c r="A80" s="55"/>
    </row>
    <row r="81" ht="15" customHeight="1">
      <c r="A81" s="55"/>
    </row>
    <row r="82" ht="15" customHeight="1">
      <c r="A82" s="55"/>
    </row>
    <row r="83" ht="15" customHeight="1">
      <c r="A83" s="55"/>
    </row>
    <row r="84" ht="15" customHeight="1">
      <c r="A84" s="55"/>
    </row>
    <row r="85" ht="15" customHeight="1">
      <c r="A85" s="55"/>
    </row>
    <row r="86" ht="15" customHeight="1">
      <c r="A86" s="55"/>
    </row>
    <row r="87" ht="15" customHeight="1">
      <c r="A87" s="55"/>
    </row>
    <row r="88" ht="15" customHeight="1">
      <c r="A88" s="55"/>
    </row>
    <row r="89" ht="15" customHeight="1">
      <c r="A89" s="55"/>
    </row>
    <row r="90" ht="15" customHeight="1">
      <c r="A90" s="55"/>
    </row>
    <row r="91" ht="15" customHeight="1">
      <c r="A91" s="55"/>
    </row>
    <row r="92" ht="15" customHeight="1">
      <c r="A92" s="55"/>
    </row>
    <row r="93" ht="15" customHeight="1">
      <c r="A93" s="55"/>
    </row>
    <row r="94" ht="15" customHeight="1">
      <c r="A94" s="55"/>
    </row>
    <row r="95" ht="15" customHeight="1">
      <c r="A95" s="55"/>
    </row>
    <row r="96" ht="15" customHeight="1">
      <c r="A96" s="55"/>
    </row>
    <row r="97" ht="15" customHeight="1">
      <c r="A97" s="55"/>
    </row>
    <row r="98" ht="15" customHeight="1">
      <c r="A98" s="55"/>
    </row>
    <row r="99" ht="15" customHeight="1">
      <c r="A99" s="55"/>
    </row>
    <row r="100" ht="15" customHeight="1">
      <c r="A100" s="55"/>
    </row>
    <row r="101" ht="15" customHeight="1">
      <c r="A101" s="55"/>
    </row>
    <row r="102" ht="15" customHeight="1">
      <c r="A102" s="55"/>
    </row>
    <row r="103" ht="15" customHeight="1">
      <c r="A103" s="55"/>
    </row>
    <row r="104" ht="15" customHeight="1">
      <c r="A104" s="55"/>
    </row>
    <row r="105" ht="15" customHeight="1">
      <c r="A105" s="55"/>
    </row>
    <row r="106" ht="15" customHeight="1">
      <c r="A106" s="55"/>
    </row>
    <row r="107" ht="15" customHeight="1">
      <c r="A107" s="55"/>
    </row>
    <row r="108" ht="15" customHeight="1">
      <c r="A108" s="55"/>
    </row>
    <row r="109" ht="15" customHeight="1">
      <c r="A109" s="55"/>
    </row>
    <row r="110" ht="15" customHeight="1">
      <c r="A110" s="55"/>
    </row>
    <row r="111" ht="15" customHeight="1">
      <c r="A111" s="55"/>
    </row>
    <row r="112" ht="15" customHeight="1">
      <c r="A112" s="55"/>
    </row>
    <row r="113" ht="15" customHeight="1">
      <c r="A113" s="55"/>
    </row>
    <row r="114" ht="15" customHeight="1">
      <c r="A114" s="55"/>
    </row>
    <row r="115" ht="15" customHeight="1">
      <c r="A115" s="55"/>
    </row>
    <row r="116" ht="15" customHeight="1">
      <c r="A116" s="55"/>
    </row>
    <row r="117" ht="15" customHeight="1">
      <c r="A117" s="55"/>
    </row>
    <row r="118" ht="15" customHeight="1">
      <c r="A118" s="55"/>
    </row>
    <row r="119" ht="15" customHeight="1">
      <c r="A119" s="55"/>
    </row>
    <row r="120" ht="15" customHeight="1">
      <c r="A120" s="55"/>
    </row>
    <row r="121" ht="15" customHeight="1">
      <c r="A121" s="55"/>
    </row>
    <row r="122" ht="15" customHeight="1">
      <c r="A122" s="55"/>
    </row>
    <row r="123" ht="15" customHeight="1">
      <c r="A123" s="55"/>
    </row>
    <row r="124" ht="15" customHeight="1">
      <c r="A124" s="55"/>
    </row>
    <row r="125" ht="15" customHeight="1">
      <c r="A125" s="55"/>
    </row>
  </sheetData>
  <printOptions/>
  <pageMargins left="0.75" right="0.75" top="1" bottom="1" header="0.5" footer="0.5"/>
  <pageSetup blackAndWhite="1" fitToHeight="1" fitToWidth="1" horizontalDpi="600" verticalDpi="600" orientation="landscape" scale="40" r:id="rId2"/>
  <headerFooter alignWithMargins="0">
    <oddHeader>&amp;L&amp;F&amp;C&amp;A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AD53"/>
  <sheetViews>
    <sheetView zoomScale="75" zoomScaleNormal="75" workbookViewId="0" topLeftCell="A1">
      <selection activeCell="A1" sqref="A1"/>
    </sheetView>
  </sheetViews>
  <sheetFormatPr defaultColWidth="9.140625" defaultRowHeight="15" customHeight="1"/>
  <cols>
    <col min="1" max="1" width="30.7109375" style="0" customWidth="1"/>
    <col min="2" max="2" width="20.7109375" style="0" customWidth="1"/>
    <col min="3" max="3" width="14.7109375" style="0" customWidth="1"/>
    <col min="5" max="5" width="30.7109375" style="22" customWidth="1"/>
    <col min="6" max="6" width="30.7109375" style="48" customWidth="1"/>
    <col min="8" max="8" width="30.7109375" style="22" customWidth="1"/>
    <col min="9" max="9" width="30.7109375" style="48" customWidth="1"/>
    <col min="11" max="11" width="30.7109375" style="22" customWidth="1"/>
    <col min="12" max="12" width="30.7109375" style="48" customWidth="1"/>
    <col min="14" max="14" width="30.7109375" style="22" customWidth="1"/>
    <col min="15" max="15" width="30.7109375" style="48" customWidth="1"/>
    <col min="17" max="17" width="30.7109375" style="22" customWidth="1"/>
    <col min="18" max="18" width="30.7109375" style="48" customWidth="1"/>
    <col min="20" max="20" width="30.7109375" style="22" customWidth="1"/>
    <col min="21" max="21" width="30.7109375" style="48" customWidth="1"/>
    <col min="23" max="23" width="30.7109375" style="22" customWidth="1"/>
    <col min="24" max="24" width="30.7109375" style="48" customWidth="1"/>
    <col min="26" max="26" width="30.7109375" style="22" customWidth="1"/>
    <col min="27" max="27" width="30.7109375" style="48" customWidth="1"/>
    <col min="29" max="29" width="30.7109375" style="22" customWidth="1"/>
    <col min="30" max="30" width="30.7109375" style="48" customWidth="1"/>
  </cols>
  <sheetData>
    <row r="1" ht="19.5" customHeight="1"/>
    <row r="2" ht="19.5" customHeight="1">
      <c r="B2" s="26" t="s">
        <v>88</v>
      </c>
    </row>
    <row r="3" ht="19.5" customHeight="1">
      <c r="B3" s="70" t="s">
        <v>0</v>
      </c>
    </row>
    <row r="4" ht="19.5" customHeight="1"/>
    <row r="6" spans="1:7" s="47" customFormat="1" ht="15" customHeight="1">
      <c r="A6" s="52" t="s">
        <v>1</v>
      </c>
      <c r="B6" s="53" t="str">
        <f>'Data Calc.'!$B$6</f>
        <v>Demo022515</v>
      </c>
      <c r="F6" s="9" t="s">
        <v>29</v>
      </c>
      <c r="G6" s="81">
        <f>'Data Calc.'!$H$6</f>
        <v>42060</v>
      </c>
    </row>
    <row r="7" spans="1:7" s="47" customFormat="1" ht="15" customHeight="1">
      <c r="A7" t="s">
        <v>2</v>
      </c>
      <c r="B7" s="46" t="str">
        <f>'Data Calc.'!$B$7</f>
        <v>David Hillis</v>
      </c>
      <c r="F7" s="9"/>
      <c r="G7" s="46"/>
    </row>
    <row r="8" spans="1:7" s="47" customFormat="1" ht="15" customHeight="1">
      <c r="A8" t="s">
        <v>3</v>
      </c>
      <c r="B8" s="46" t="str">
        <f>'Data Calc.'!$B$8</f>
        <v>Stason Pharmaceuticals Inc.</v>
      </c>
      <c r="F8" s="17" t="s">
        <v>30</v>
      </c>
      <c r="G8" s="46" t="str">
        <f>'Data Calc.'!$H$8</f>
        <v>949-380-4327 Ext. 273</v>
      </c>
    </row>
    <row r="9" spans="1:7" s="47" customFormat="1" ht="15" customHeight="1">
      <c r="A9" t="s">
        <v>31</v>
      </c>
      <c r="B9" s="46" t="str">
        <f>'Data Calc.'!$B$9</f>
        <v>Interactive Medical Technologies</v>
      </c>
      <c r="F9" s="17" t="s">
        <v>32</v>
      </c>
      <c r="G9" s="46" t="str">
        <f>'Data Calc.'!$H$9</f>
        <v>949-380-4345</v>
      </c>
    </row>
    <row r="10" spans="1:7" s="47" customFormat="1" ht="15" customHeight="1">
      <c r="A10" t="s">
        <v>33</v>
      </c>
      <c r="B10" s="46" t="str">
        <f>'Data Calc.'!$B$10</f>
        <v>11 Morgan</v>
      </c>
      <c r="F10" s="27" t="s">
        <v>34</v>
      </c>
      <c r="G10" s="46" t="str">
        <f>'Data Calc.'!$H$10</f>
        <v>david.hillis@stasonpharma.com</v>
      </c>
    </row>
    <row r="11" spans="1:10" s="47" customFormat="1" ht="15" customHeight="1">
      <c r="A11" t="s">
        <v>35</v>
      </c>
      <c r="B11" s="46" t="str">
        <f>'Data Calc.'!$B$11</f>
        <v>Irvine</v>
      </c>
      <c r="F11" s="17" t="s">
        <v>36</v>
      </c>
      <c r="G11" s="46" t="str">
        <f>'Data Calc.'!$H$11</f>
        <v>CA</v>
      </c>
      <c r="I11" s="7" t="s">
        <v>37</v>
      </c>
      <c r="J11" s="46">
        <f>'Data Calc.'!$K$11</f>
        <v>92618</v>
      </c>
    </row>
    <row r="15" ht="15" customHeight="1">
      <c r="A15" s="3" t="s">
        <v>78</v>
      </c>
    </row>
    <row r="17" spans="1:5" ht="19.5" customHeight="1">
      <c r="A17" s="73" t="s">
        <v>89</v>
      </c>
      <c r="B17" s="74"/>
      <c r="C17" s="43"/>
      <c r="D17" s="43"/>
      <c r="E17" s="77"/>
    </row>
    <row r="18" spans="1:5" ht="15" customHeight="1">
      <c r="A18" s="71"/>
      <c r="B18" s="71"/>
      <c r="C18" s="44"/>
      <c r="D18" s="44"/>
      <c r="E18" s="77"/>
    </row>
    <row r="20" ht="15" customHeight="1">
      <c r="A20" s="16" t="s">
        <v>90</v>
      </c>
    </row>
    <row r="21" spans="2:30" ht="15" customHeight="1">
      <c r="B21" s="5"/>
      <c r="C21" s="5"/>
      <c r="D21" s="5"/>
      <c r="E21" s="28" t="str">
        <f>'RBF Results'!$A$25</f>
        <v>Baseline</v>
      </c>
      <c r="F21" s="49" t="str">
        <f>'RBF Results'!$A$25</f>
        <v>Baseline</v>
      </c>
      <c r="G21" s="5"/>
      <c r="H21" s="28" t="str">
        <f>'RBF Results'!$A$26</f>
        <v>4 Hours</v>
      </c>
      <c r="I21" s="49" t="str">
        <f>'RBF Results'!$A$26</f>
        <v>4 Hours</v>
      </c>
      <c r="J21" s="5"/>
      <c r="K21" s="28" t="str">
        <f>'RBF Results'!$A$27</f>
        <v>12 Hours</v>
      </c>
      <c r="L21" s="49" t="str">
        <f>'RBF Results'!$A$27</f>
        <v>12 Hours</v>
      </c>
      <c r="M21" s="5"/>
      <c r="N21"/>
      <c r="O21"/>
      <c r="Q21"/>
      <c r="R21"/>
      <c r="T21"/>
      <c r="U21"/>
      <c r="W21"/>
      <c r="X21"/>
      <c r="Z21"/>
      <c r="AA21"/>
      <c r="AC21"/>
      <c r="AD21"/>
    </row>
    <row r="22" spans="1:30" ht="15" customHeight="1">
      <c r="A22" s="5" t="s">
        <v>72</v>
      </c>
      <c r="B22" s="5" t="s">
        <v>72</v>
      </c>
      <c r="C22" s="5" t="s">
        <v>43</v>
      </c>
      <c r="D22" s="5"/>
      <c r="E22" s="28" t="str">
        <f>'RBF Results'!$B$25</f>
        <v>Coral-High</v>
      </c>
      <c r="F22" s="49" t="str">
        <f>'RBF Results'!$B$25</f>
        <v>Coral-High</v>
      </c>
      <c r="G22" s="5"/>
      <c r="H22" s="28" t="str">
        <f>'RBF Results'!$B$26</f>
        <v>Pink-High</v>
      </c>
      <c r="I22" s="49" t="str">
        <f>'RBF Results'!$B$26</f>
        <v>Pink-High</v>
      </c>
      <c r="J22" s="5"/>
      <c r="K22" s="28" t="str">
        <f>'RBF Results'!$B$27</f>
        <v>Purple-High</v>
      </c>
      <c r="L22" s="49" t="str">
        <f>'RBF Results'!$B$27</f>
        <v>Purple-High</v>
      </c>
      <c r="M22" s="5"/>
      <c r="N22"/>
      <c r="O22"/>
      <c r="Q22"/>
      <c r="R22"/>
      <c r="T22"/>
      <c r="U22"/>
      <c r="W22"/>
      <c r="X22"/>
      <c r="Z22"/>
      <c r="AA22"/>
      <c r="AC22"/>
      <c r="AD22"/>
    </row>
    <row r="23" spans="1:30" ht="15" customHeight="1">
      <c r="A23" s="6" t="s">
        <v>46</v>
      </c>
      <c r="B23" s="6" t="s">
        <v>47</v>
      </c>
      <c r="C23" s="6" t="s">
        <v>80</v>
      </c>
      <c r="D23" s="6"/>
      <c r="E23" s="29" t="s">
        <v>81</v>
      </c>
      <c r="F23" s="50" t="s">
        <v>91</v>
      </c>
      <c r="G23" s="6"/>
      <c r="H23" s="29" t="s">
        <v>81</v>
      </c>
      <c r="I23" s="50" t="s">
        <v>82</v>
      </c>
      <c r="J23" s="6"/>
      <c r="K23" s="29" t="s">
        <v>81</v>
      </c>
      <c r="L23" s="50" t="s">
        <v>82</v>
      </c>
      <c r="M23" s="6"/>
      <c r="N23"/>
      <c r="O23"/>
      <c r="Q23"/>
      <c r="R23"/>
      <c r="T23"/>
      <c r="U23"/>
      <c r="W23"/>
      <c r="X23"/>
      <c r="Z23"/>
      <c r="AA23"/>
      <c r="AC23"/>
      <c r="AD23"/>
    </row>
    <row r="24" spans="14:30" ht="15" customHeight="1">
      <c r="N24"/>
      <c r="O24"/>
      <c r="Q24"/>
      <c r="R24"/>
      <c r="T24"/>
      <c r="U24"/>
      <c r="W24"/>
      <c r="X24"/>
      <c r="Z24"/>
      <c r="AA24"/>
      <c r="AC24"/>
      <c r="AD24"/>
    </row>
    <row r="25" spans="1:30" ht="15" customHeight="1">
      <c r="A25" t="str">
        <f>'Data Calc.'!$B26</f>
        <v>Baseline</v>
      </c>
      <c r="B25" t="str">
        <f>'Data Calc.'!$C26</f>
        <v>Coral-High</v>
      </c>
      <c r="C25">
        <f>'Data Calc.'!$D26</f>
        <v>10</v>
      </c>
      <c r="E25" s="14">
        <f>'Data Calc.'!H26</f>
        <v>10857.009892086331</v>
      </c>
      <c r="F25" s="62">
        <f>E25/$C25</f>
        <v>1085.700989208633</v>
      </c>
      <c r="N25"/>
      <c r="O25"/>
      <c r="Q25"/>
      <c r="R25"/>
      <c r="T25"/>
      <c r="U25"/>
      <c r="W25"/>
      <c r="X25"/>
      <c r="Z25"/>
      <c r="AA25"/>
      <c r="AC25"/>
      <c r="AD25"/>
    </row>
    <row r="26" spans="1:30" ht="15" customHeight="1">
      <c r="A26" t="str">
        <f>'Data Calc.'!$B27</f>
        <v>4 Hours</v>
      </c>
      <c r="B26" t="str">
        <f>'Data Calc.'!$C27</f>
        <v>Pink-High</v>
      </c>
      <c r="C26">
        <f>'Data Calc.'!$D27</f>
        <v>10</v>
      </c>
      <c r="H26" s="14">
        <f>'Data Calc.'!K27</f>
        <v>11132.177108855441</v>
      </c>
      <c r="I26" s="62">
        <f>H26/$C26</f>
        <v>1113.2177108855442</v>
      </c>
      <c r="N26"/>
      <c r="O26"/>
      <c r="Q26"/>
      <c r="R26"/>
      <c r="T26"/>
      <c r="U26"/>
      <c r="W26"/>
      <c r="X26"/>
      <c r="Z26"/>
      <c r="AA26"/>
      <c r="AC26"/>
      <c r="AD26"/>
    </row>
    <row r="27" spans="1:30" ht="15" customHeight="1">
      <c r="A27" t="str">
        <f>'Data Calc.'!$B28</f>
        <v>12 Hours</v>
      </c>
      <c r="B27" t="str">
        <f>'Data Calc.'!$C28</f>
        <v>Purple-High</v>
      </c>
      <c r="C27">
        <f>'Data Calc.'!$D28</f>
        <v>10</v>
      </c>
      <c r="K27" s="14">
        <f>'Data Calc.'!N28</f>
        <v>9811.207833371067</v>
      </c>
      <c r="L27" s="62">
        <f>K27/$C27</f>
        <v>981.1207833371067</v>
      </c>
      <c r="N27"/>
      <c r="O27"/>
      <c r="Q27"/>
      <c r="R27"/>
      <c r="T27"/>
      <c r="U27"/>
      <c r="W27"/>
      <c r="X27"/>
      <c r="Z27"/>
      <c r="AA27"/>
      <c r="AC27"/>
      <c r="AD27"/>
    </row>
    <row r="28" spans="14:30" ht="15" customHeight="1">
      <c r="N28"/>
      <c r="O28"/>
      <c r="Q28"/>
      <c r="R28"/>
      <c r="T28"/>
      <c r="U28"/>
      <c r="W28"/>
      <c r="X28"/>
      <c r="Z28"/>
      <c r="AA28"/>
      <c r="AC28"/>
      <c r="AD28"/>
    </row>
    <row r="29" spans="1:30" ht="15" customHeight="1">
      <c r="A29" s="16" t="s">
        <v>84</v>
      </c>
      <c r="N29"/>
      <c r="O29"/>
      <c r="Q29"/>
      <c r="R29"/>
      <c r="T29"/>
      <c r="U29"/>
      <c r="W29"/>
      <c r="X29"/>
      <c r="Z29"/>
      <c r="AA29"/>
      <c r="AC29"/>
      <c r="AD29"/>
    </row>
    <row r="30" spans="14:30" ht="15" customHeight="1">
      <c r="N30"/>
      <c r="O30"/>
      <c r="Q30"/>
      <c r="R30"/>
      <c r="T30"/>
      <c r="U30"/>
      <c r="W30"/>
      <c r="X30"/>
      <c r="Z30"/>
      <c r="AA30"/>
      <c r="AC30"/>
      <c r="AD30"/>
    </row>
    <row r="31" spans="1:30" ht="19.5" customHeight="1">
      <c r="A31" s="73" t="s">
        <v>92</v>
      </c>
      <c r="B31" s="72"/>
      <c r="C31" s="43"/>
      <c r="D31" s="43"/>
      <c r="E31" s="78"/>
      <c r="N31"/>
      <c r="O31"/>
      <c r="Q31"/>
      <c r="R31"/>
      <c r="T31"/>
      <c r="U31"/>
      <c r="W31"/>
      <c r="X31"/>
      <c r="Z31"/>
      <c r="AA31"/>
      <c r="AC31"/>
      <c r="AD31"/>
    </row>
    <row r="32" spans="1:30" ht="15" customHeight="1">
      <c r="A32" s="71"/>
      <c r="B32" s="44"/>
      <c r="C32" s="44"/>
      <c r="D32" s="44"/>
      <c r="E32" s="77"/>
      <c r="N32"/>
      <c r="O32"/>
      <c r="Q32"/>
      <c r="R32"/>
      <c r="T32"/>
      <c r="U32"/>
      <c r="W32"/>
      <c r="X32"/>
      <c r="Z32"/>
      <c r="AA32"/>
      <c r="AC32"/>
      <c r="AD32"/>
    </row>
    <row r="33" spans="14:30" ht="15" customHeight="1">
      <c r="N33"/>
      <c r="O33"/>
      <c r="Q33"/>
      <c r="R33"/>
      <c r="T33"/>
      <c r="U33"/>
      <c r="W33"/>
      <c r="X33"/>
      <c r="Z33"/>
      <c r="AA33"/>
      <c r="AC33"/>
      <c r="AD33"/>
    </row>
    <row r="34" spans="2:30" ht="15" customHeight="1">
      <c r="B34" s="10"/>
      <c r="C34" s="10"/>
      <c r="D34" s="10"/>
      <c r="E34" s="34" t="str">
        <f>'RBF Results'!$A$25</f>
        <v>Baseline</v>
      </c>
      <c r="F34" s="51" t="str">
        <f>'RBF Results'!$A$25</f>
        <v>Baseline</v>
      </c>
      <c r="G34" s="10"/>
      <c r="H34" s="34" t="str">
        <f>'RBF Results'!$A$26</f>
        <v>4 Hours</v>
      </c>
      <c r="I34" s="51" t="str">
        <f>'RBF Results'!$A$26</f>
        <v>4 Hours</v>
      </c>
      <c r="J34" s="10"/>
      <c r="K34" s="34" t="str">
        <f>'RBF Results'!$A$27</f>
        <v>12 Hours</v>
      </c>
      <c r="L34" s="51" t="str">
        <f>'RBF Results'!$A$27</f>
        <v>12 Hours</v>
      </c>
      <c r="M34" s="10"/>
      <c r="N34"/>
      <c r="O34"/>
      <c r="Q34"/>
      <c r="R34"/>
      <c r="T34"/>
      <c r="U34"/>
      <c r="W34"/>
      <c r="X34"/>
      <c r="Z34"/>
      <c r="AA34"/>
      <c r="AC34"/>
      <c r="AD34"/>
    </row>
    <row r="35" spans="1:30" ht="15" customHeight="1">
      <c r="A35" s="10" t="s">
        <v>54</v>
      </c>
      <c r="B35" s="10" t="s">
        <v>54</v>
      </c>
      <c r="C35" s="10" t="s">
        <v>54</v>
      </c>
      <c r="D35" s="10"/>
      <c r="E35" s="34" t="str">
        <f>'RBF Results'!$B$25</f>
        <v>Coral-High</v>
      </c>
      <c r="F35" s="51" t="str">
        <f>'RBF Results'!$B$25</f>
        <v>Coral-High</v>
      </c>
      <c r="G35" s="10"/>
      <c r="H35" s="34" t="str">
        <f>'RBF Results'!$B$26</f>
        <v>Pink-High</v>
      </c>
      <c r="I35" s="51" t="str">
        <f>'RBF Results'!$B$26</f>
        <v>Pink-High</v>
      </c>
      <c r="J35" s="10"/>
      <c r="K35" s="34" t="str">
        <f>'RBF Results'!$B$27</f>
        <v>Purple-High</v>
      </c>
      <c r="L35" s="51" t="str">
        <f>'RBF Results'!$B$27</f>
        <v>Purple-High</v>
      </c>
      <c r="M35" s="10"/>
      <c r="N35"/>
      <c r="O35"/>
      <c r="Q35"/>
      <c r="R35"/>
      <c r="T35"/>
      <c r="U35"/>
      <c r="W35"/>
      <c r="X35"/>
      <c r="Z35"/>
      <c r="AA35"/>
      <c r="AC35"/>
      <c r="AD35"/>
    </row>
    <row r="36" spans="1:30" ht="15" customHeight="1">
      <c r="A36" s="6" t="s">
        <v>46</v>
      </c>
      <c r="B36" s="6" t="s">
        <v>45</v>
      </c>
      <c r="C36" s="6" t="s">
        <v>85</v>
      </c>
      <c r="D36" s="6"/>
      <c r="E36" s="29" t="s">
        <v>81</v>
      </c>
      <c r="F36" s="50" t="s">
        <v>93</v>
      </c>
      <c r="G36" s="6"/>
      <c r="H36" s="29" t="s">
        <v>81</v>
      </c>
      <c r="I36" s="50" t="s">
        <v>93</v>
      </c>
      <c r="J36" s="6"/>
      <c r="K36" s="29" t="s">
        <v>81</v>
      </c>
      <c r="L36" s="50" t="s">
        <v>93</v>
      </c>
      <c r="M36" s="6"/>
      <c r="N36"/>
      <c r="O36"/>
      <c r="Q36"/>
      <c r="R36"/>
      <c r="T36"/>
      <c r="U36"/>
      <c r="W36"/>
      <c r="X36"/>
      <c r="Z36"/>
      <c r="AA36"/>
      <c r="AC36"/>
      <c r="AD36"/>
    </row>
    <row r="37" spans="14:30" ht="15" customHeight="1">
      <c r="N37"/>
      <c r="O37"/>
      <c r="Q37"/>
      <c r="R37"/>
      <c r="T37"/>
      <c r="U37"/>
      <c r="W37"/>
      <c r="X37"/>
      <c r="Z37"/>
      <c r="AA37"/>
      <c r="AC37"/>
      <c r="AD37"/>
    </row>
    <row r="38" spans="1:30" ht="15" customHeight="1">
      <c r="A38" s="9" t="str">
        <f>'Data Calc.'!$B38</f>
        <v>Brain 1 </v>
      </c>
      <c r="B38" s="9" t="str">
        <f>'Data Calc.'!$C38</f>
        <v>1</v>
      </c>
      <c r="C38" s="9">
        <f>'Data Calc.'!$D38</f>
        <v>5.73</v>
      </c>
      <c r="E38" s="18">
        <f>'Data Calc.'!H38</f>
        <v>3975.699052132701</v>
      </c>
      <c r="F38" s="14">
        <f aca="true" t="shared" si="0" ref="F38:F53">E38/$C38</f>
        <v>693.8392761139094</v>
      </c>
      <c r="H38" s="18">
        <f>'Data Calc.'!K38</f>
        <v>7041.175618746709</v>
      </c>
      <c r="I38" s="14">
        <f aca="true" t="shared" si="1" ref="I38:I53">H38/$C38</f>
        <v>1228.8264605142597</v>
      </c>
      <c r="K38" s="18">
        <f>'Data Calc.'!N38</f>
        <v>2613.5479199578726</v>
      </c>
      <c r="L38" s="14">
        <f aca="true" t="shared" si="2" ref="L38:L53">K38/$C38</f>
        <v>456.11656543767407</v>
      </c>
      <c r="N38"/>
      <c r="O38"/>
      <c r="Q38"/>
      <c r="R38"/>
      <c r="T38"/>
      <c r="U38"/>
      <c r="W38"/>
      <c r="X38"/>
      <c r="Z38"/>
      <c r="AA38"/>
      <c r="AC38"/>
      <c r="AD38"/>
    </row>
    <row r="39" spans="1:30" ht="15" customHeight="1">
      <c r="A39" s="9" t="str">
        <f>'Data Calc.'!$B39</f>
        <v>Brain 2</v>
      </c>
      <c r="B39" s="9" t="str">
        <f>'Data Calc.'!$C39</f>
        <v>2</v>
      </c>
      <c r="C39" s="9">
        <f>'Data Calc.'!$D39</f>
        <v>6.87</v>
      </c>
      <c r="E39" s="18">
        <f>'Data Calc.'!H39</f>
        <v>4564.357034795764</v>
      </c>
      <c r="F39" s="14">
        <f t="shared" si="0"/>
        <v>664.3896702759481</v>
      </c>
      <c r="H39" s="18">
        <f>'Data Calc.'!K39</f>
        <v>7460.968229954615</v>
      </c>
      <c r="I39" s="14">
        <f t="shared" si="1"/>
        <v>1086.0215764126076</v>
      </c>
      <c r="K39" s="18">
        <f>'Data Calc.'!N39</f>
        <v>2529.547517535415</v>
      </c>
      <c r="L39" s="14">
        <f t="shared" si="2"/>
        <v>368.2019676179643</v>
      </c>
      <c r="N39"/>
      <c r="O39"/>
      <c r="Q39"/>
      <c r="R39"/>
      <c r="T39"/>
      <c r="U39"/>
      <c r="W39"/>
      <c r="X39"/>
      <c r="Z39"/>
      <c r="AA39"/>
      <c r="AC39"/>
      <c r="AD39"/>
    </row>
    <row r="40" spans="1:30" ht="15" customHeight="1">
      <c r="A40" s="9" t="str">
        <f>'Data Calc.'!$B40</f>
        <v>Brain 3</v>
      </c>
      <c r="B40" s="9" t="str">
        <f>'Data Calc.'!$C40</f>
        <v>3</v>
      </c>
      <c r="C40" s="9">
        <f>'Data Calc.'!$D40</f>
        <v>5.91</v>
      </c>
      <c r="E40" s="18">
        <f>'Data Calc.'!H40</f>
        <v>4263.95749260156</v>
      </c>
      <c r="F40" s="14">
        <f t="shared" si="0"/>
        <v>721.4818092388426</v>
      </c>
      <c r="H40" s="18">
        <f>'Data Calc.'!K40</f>
        <v>7039.822437449556</v>
      </c>
      <c r="I40" s="14">
        <f t="shared" si="1"/>
        <v>1191.1713092131229</v>
      </c>
      <c r="K40" s="18">
        <f>'Data Calc.'!N40</f>
        <v>2803.1813290287864</v>
      </c>
      <c r="L40" s="14">
        <f t="shared" si="2"/>
        <v>474.31156159539535</v>
      </c>
      <c r="N40"/>
      <c r="O40"/>
      <c r="Q40"/>
      <c r="R40"/>
      <c r="T40"/>
      <c r="U40"/>
      <c r="W40"/>
      <c r="X40"/>
      <c r="Z40"/>
      <c r="AA40"/>
      <c r="AC40"/>
      <c r="AD40"/>
    </row>
    <row r="41" spans="1:30" ht="15" customHeight="1">
      <c r="A41" s="9" t="str">
        <f>'Data Calc.'!$B41</f>
        <v>Heart 1</v>
      </c>
      <c r="B41" s="9" t="str">
        <f>'Data Calc.'!$C41</f>
        <v>4</v>
      </c>
      <c r="C41" s="9">
        <f>'Data Calc.'!$D41</f>
        <v>8.84</v>
      </c>
      <c r="E41" s="18">
        <f>'Data Calc.'!H41</f>
        <v>10818.741134751774</v>
      </c>
      <c r="F41" s="14">
        <f t="shared" si="0"/>
        <v>1223.8394948814223</v>
      </c>
      <c r="H41" s="18">
        <f>'Data Calc.'!K41</f>
        <v>17761.39944275583</v>
      </c>
      <c r="I41" s="14">
        <f t="shared" si="1"/>
        <v>2009.208081759709</v>
      </c>
      <c r="K41" s="18">
        <f>'Data Calc.'!N41</f>
        <v>10908.14209726444</v>
      </c>
      <c r="L41" s="14">
        <f t="shared" si="2"/>
        <v>1233.9527259348913</v>
      </c>
      <c r="N41"/>
      <c r="O41"/>
      <c r="Q41"/>
      <c r="R41"/>
      <c r="T41"/>
      <c r="U41"/>
      <c r="W41"/>
      <c r="X41"/>
      <c r="Z41"/>
      <c r="AA41"/>
      <c r="AC41"/>
      <c r="AD41"/>
    </row>
    <row r="42" spans="1:30" ht="15" customHeight="1">
      <c r="A42" s="9" t="str">
        <f>'Data Calc.'!$B42</f>
        <v>Heart 2</v>
      </c>
      <c r="B42" s="9" t="str">
        <f>'Data Calc.'!$C42</f>
        <v>5</v>
      </c>
      <c r="C42" s="9">
        <f>'Data Calc.'!$D42</f>
        <v>7.23</v>
      </c>
      <c r="E42" s="18">
        <f>'Data Calc.'!H42</f>
        <v>10157.906485272752</v>
      </c>
      <c r="F42" s="14">
        <f t="shared" si="0"/>
        <v>1404.9663188482366</v>
      </c>
      <c r="H42" s="18">
        <f>'Data Calc.'!K42</f>
        <v>17860.95363888522</v>
      </c>
      <c r="I42" s="14">
        <f t="shared" si="1"/>
        <v>2470.394694174996</v>
      </c>
      <c r="K42" s="18">
        <f>'Data Calc.'!N42</f>
        <v>11722.528067626468</v>
      </c>
      <c r="L42" s="14">
        <f t="shared" si="2"/>
        <v>1621.3731767118213</v>
      </c>
      <c r="N42"/>
      <c r="O42"/>
      <c r="Q42"/>
      <c r="R42"/>
      <c r="T42"/>
      <c r="U42"/>
      <c r="W42"/>
      <c r="X42"/>
      <c r="Z42"/>
      <c r="AA42"/>
      <c r="AC42"/>
      <c r="AD42"/>
    </row>
    <row r="43" spans="1:30" ht="15" customHeight="1">
      <c r="A43" s="9" t="str">
        <f>'Data Calc.'!$B43</f>
        <v>Heart 3</v>
      </c>
      <c r="B43" s="9" t="str">
        <f>'Data Calc.'!$C43</f>
        <v>6</v>
      </c>
      <c r="C43" s="9">
        <f>'Data Calc.'!$D43</f>
        <v>9.22</v>
      </c>
      <c r="E43" s="18">
        <f>'Data Calc.'!H43</f>
        <v>10430.367628286955</v>
      </c>
      <c r="F43" s="14">
        <f t="shared" si="0"/>
        <v>1131.2763154324246</v>
      </c>
      <c r="H43" s="18">
        <f>'Data Calc.'!K43</f>
        <v>16987.304059229</v>
      </c>
      <c r="I43" s="14">
        <f t="shared" si="1"/>
        <v>1842.4407873350326</v>
      </c>
      <c r="K43" s="18">
        <f>'Data Calc.'!N43</f>
        <v>11746.198621393924</v>
      </c>
      <c r="L43" s="14">
        <f t="shared" si="2"/>
        <v>1273.9911736869765</v>
      </c>
      <c r="N43"/>
      <c r="O43"/>
      <c r="Q43"/>
      <c r="R43"/>
      <c r="T43"/>
      <c r="U43"/>
      <c r="W43"/>
      <c r="X43"/>
      <c r="Z43"/>
      <c r="AA43"/>
      <c r="AC43"/>
      <c r="AD43"/>
    </row>
    <row r="44" spans="1:30" ht="15" customHeight="1">
      <c r="A44" s="9" t="str">
        <f>'Data Calc.'!$B44</f>
        <v>Kidney 1</v>
      </c>
      <c r="B44" s="9" t="str">
        <f>'Data Calc.'!$C44</f>
        <v>7</v>
      </c>
      <c r="C44" s="9">
        <f>'Data Calc.'!$D44</f>
        <v>5.01</v>
      </c>
      <c r="E44" s="18">
        <f>'Data Calc.'!H44</f>
        <v>24477.7565913371</v>
      </c>
      <c r="F44" s="14">
        <f t="shared" si="0"/>
        <v>4885.779758749921</v>
      </c>
      <c r="H44" s="18">
        <f>'Data Calc.'!K44</f>
        <v>4787.196327683616</v>
      </c>
      <c r="I44" s="14">
        <f t="shared" si="1"/>
        <v>955.5282091184863</v>
      </c>
      <c r="K44" s="18">
        <f>'Data Calc.'!N44</f>
        <v>16832.583568738228</v>
      </c>
      <c r="L44" s="14">
        <f t="shared" si="2"/>
        <v>3359.7971195086284</v>
      </c>
      <c r="N44"/>
      <c r="O44"/>
      <c r="Q44"/>
      <c r="R44"/>
      <c r="T44"/>
      <c r="U44"/>
      <c r="W44"/>
      <c r="X44"/>
      <c r="Z44"/>
      <c r="AA44"/>
      <c r="AC44"/>
      <c r="AD44"/>
    </row>
    <row r="45" spans="1:30" ht="15" customHeight="1">
      <c r="A45" s="9" t="str">
        <f>'Data Calc.'!$B45</f>
        <v>Kidney 2</v>
      </c>
      <c r="B45" s="9" t="str">
        <f>'Data Calc.'!$C45</f>
        <v>8</v>
      </c>
      <c r="C45" s="9">
        <f>'Data Calc.'!$D45</f>
        <v>5.33</v>
      </c>
      <c r="E45" s="18">
        <f>'Data Calc.'!H45</f>
        <v>23812.560500531225</v>
      </c>
      <c r="F45" s="14">
        <f t="shared" si="0"/>
        <v>4467.647373458016</v>
      </c>
      <c r="H45" s="18">
        <f>'Data Calc.'!K45</f>
        <v>4448.588124188407</v>
      </c>
      <c r="I45" s="14">
        <f t="shared" si="1"/>
        <v>834.6319182342227</v>
      </c>
      <c r="K45" s="18">
        <f>'Data Calc.'!N45</f>
        <v>16631.121473261715</v>
      </c>
      <c r="L45" s="14">
        <f t="shared" si="2"/>
        <v>3120.285454645725</v>
      </c>
      <c r="N45"/>
      <c r="O45"/>
      <c r="Q45"/>
      <c r="R45"/>
      <c r="T45"/>
      <c r="U45"/>
      <c r="W45"/>
      <c r="X45"/>
      <c r="Z45"/>
      <c r="AA45"/>
      <c r="AC45"/>
      <c r="AD45"/>
    </row>
    <row r="46" spans="1:30" ht="15" customHeight="1">
      <c r="A46" s="9" t="str">
        <f>'Data Calc.'!$B46</f>
        <v>Kidney 3</v>
      </c>
      <c r="B46" s="9" t="str">
        <f>'Data Calc.'!$C46</f>
        <v>9</v>
      </c>
      <c r="C46" s="9">
        <f>'Data Calc.'!$D46</f>
        <v>4.86</v>
      </c>
      <c r="E46" s="18">
        <f>'Data Calc.'!H46</f>
        <v>23559.005096131572</v>
      </c>
      <c r="F46" s="14">
        <f t="shared" si="0"/>
        <v>4847.531912784274</v>
      </c>
      <c r="H46" s="18">
        <f>'Data Calc.'!K46</f>
        <v>4243.64489228631</v>
      </c>
      <c r="I46" s="14">
        <f t="shared" si="1"/>
        <v>873.1779613757839</v>
      </c>
      <c r="K46" s="18">
        <f>'Data Calc.'!N46</f>
        <v>17310.57678943711</v>
      </c>
      <c r="L46" s="14">
        <f t="shared" si="2"/>
        <v>3561.8470760158657</v>
      </c>
      <c r="N46"/>
      <c r="O46"/>
      <c r="Q46"/>
      <c r="R46"/>
      <c r="T46"/>
      <c r="U46"/>
      <c r="W46"/>
      <c r="X46"/>
      <c r="Z46"/>
      <c r="AA46"/>
      <c r="AC46"/>
      <c r="AD46"/>
    </row>
    <row r="47" spans="1:30" ht="15" customHeight="1">
      <c r="A47" s="9" t="str">
        <f>'Data Calc.'!$B47</f>
        <v>Liver 1</v>
      </c>
      <c r="B47" s="9" t="str">
        <f>'Data Calc.'!$C47</f>
        <v>10</v>
      </c>
      <c r="C47" s="9">
        <f>'Data Calc.'!$D47</f>
        <v>8.53</v>
      </c>
      <c r="E47" s="18">
        <f>'Data Calc.'!H47</f>
        <v>1404.3981753972926</v>
      </c>
      <c r="F47" s="14">
        <f t="shared" si="0"/>
        <v>164.64222454833444</v>
      </c>
      <c r="H47" s="18">
        <f>'Data Calc.'!K47</f>
        <v>789.7071806945262</v>
      </c>
      <c r="I47" s="14">
        <f t="shared" si="1"/>
        <v>92.57997429009686</v>
      </c>
      <c r="K47" s="18">
        <f>'Data Calc.'!N47</f>
        <v>1050.097115950559</v>
      </c>
      <c r="L47" s="14">
        <f t="shared" si="2"/>
        <v>123.10634419115583</v>
      </c>
      <c r="N47"/>
      <c r="O47"/>
      <c r="Q47"/>
      <c r="R47"/>
      <c r="T47"/>
      <c r="U47"/>
      <c r="W47"/>
      <c r="X47"/>
      <c r="Z47"/>
      <c r="AA47"/>
      <c r="AC47"/>
      <c r="AD47"/>
    </row>
    <row r="48" spans="1:30" ht="15" customHeight="1">
      <c r="A48" s="9" t="str">
        <f>'Data Calc.'!$B48</f>
        <v>Liver 2</v>
      </c>
      <c r="B48" s="9" t="str">
        <f>'Data Calc.'!$C48</f>
        <v>11</v>
      </c>
      <c r="C48" s="9">
        <f>'Data Calc.'!$D48</f>
        <v>7.46</v>
      </c>
      <c r="E48" s="18">
        <f>'Data Calc.'!H48</f>
        <v>1645.2897542883636</v>
      </c>
      <c r="F48" s="14">
        <f t="shared" si="0"/>
        <v>220.54822443543748</v>
      </c>
      <c r="H48" s="18">
        <f>'Data Calc.'!K48</f>
        <v>869.7171998145573</v>
      </c>
      <c r="I48" s="14">
        <f t="shared" si="1"/>
        <v>116.58407504216585</v>
      </c>
      <c r="K48" s="18">
        <f>'Data Calc.'!N48</f>
        <v>1074.4444444444446</v>
      </c>
      <c r="L48" s="14">
        <f t="shared" si="2"/>
        <v>144.02740542150732</v>
      </c>
      <c r="N48"/>
      <c r="O48"/>
      <c r="Q48"/>
      <c r="R48"/>
      <c r="T48"/>
      <c r="U48"/>
      <c r="W48"/>
      <c r="X48"/>
      <c r="Z48"/>
      <c r="AA48"/>
      <c r="AC48"/>
      <c r="AD48"/>
    </row>
    <row r="49" spans="1:30" ht="15" customHeight="1">
      <c r="A49" s="9" t="str">
        <f>'Data Calc.'!$B49</f>
        <v>Liver 3</v>
      </c>
      <c r="B49" s="9" t="str">
        <f>'Data Calc.'!$C49</f>
        <v>12</v>
      </c>
      <c r="C49" s="9">
        <f>'Data Calc.'!$D49</f>
        <v>8.14</v>
      </c>
      <c r="E49" s="18">
        <f>'Data Calc.'!H49</f>
        <v>1563.3217556046732</v>
      </c>
      <c r="F49" s="14">
        <f t="shared" si="0"/>
        <v>192.05426973030382</v>
      </c>
      <c r="H49" s="18">
        <f>'Data Calc.'!K49</f>
        <v>873.2617619197979</v>
      </c>
      <c r="I49" s="14">
        <f t="shared" si="1"/>
        <v>107.2803147321619</v>
      </c>
      <c r="K49" s="18">
        <f>'Data Calc.'!N49</f>
        <v>1065.6236185664666</v>
      </c>
      <c r="L49" s="14">
        <f t="shared" si="2"/>
        <v>130.91199245288286</v>
      </c>
      <c r="N49"/>
      <c r="O49"/>
      <c r="Q49"/>
      <c r="R49"/>
      <c r="T49"/>
      <c r="U49"/>
      <c r="W49"/>
      <c r="X49"/>
      <c r="Z49"/>
      <c r="AA49"/>
      <c r="AC49"/>
      <c r="AD49"/>
    </row>
    <row r="50" spans="1:30" ht="15" customHeight="1">
      <c r="A50" s="9" t="str">
        <f>'Data Calc.'!$B50</f>
        <v>Esophagus</v>
      </c>
      <c r="B50" s="9" t="str">
        <f>'Data Calc.'!$C50</f>
        <v>13</v>
      </c>
      <c r="C50" s="9">
        <f>'Data Calc.'!$D50</f>
        <v>8.62</v>
      </c>
      <c r="E50" s="18">
        <f>'Data Calc.'!H50</f>
        <v>2826.0158421345195</v>
      </c>
      <c r="F50" s="14">
        <f t="shared" si="0"/>
        <v>327.8440652128213</v>
      </c>
      <c r="H50" s="18">
        <f>'Data Calc.'!K50</f>
        <v>2180.99082823791</v>
      </c>
      <c r="I50" s="14">
        <f t="shared" si="1"/>
        <v>253.01517728978078</v>
      </c>
      <c r="K50" s="18">
        <f>'Data Calc.'!N50</f>
        <v>2953.6770428015566</v>
      </c>
      <c r="L50" s="14">
        <f t="shared" si="2"/>
        <v>342.6539492809231</v>
      </c>
      <c r="N50"/>
      <c r="O50"/>
      <c r="Q50"/>
      <c r="R50"/>
      <c r="T50"/>
      <c r="U50"/>
      <c r="W50"/>
      <c r="X50"/>
      <c r="Z50"/>
      <c r="AA50"/>
      <c r="AC50"/>
      <c r="AD50"/>
    </row>
    <row r="51" spans="1:30" ht="15" customHeight="1">
      <c r="A51" s="9" t="str">
        <f>'Data Calc.'!$B51</f>
        <v>Stomach</v>
      </c>
      <c r="B51" s="9" t="str">
        <f>'Data Calc.'!$C51</f>
        <v>14</v>
      </c>
      <c r="C51" s="9">
        <f>'Data Calc.'!$D51</f>
        <v>8.54</v>
      </c>
      <c r="E51" s="18">
        <f>'Data Calc.'!H51</f>
        <v>3204.084893479664</v>
      </c>
      <c r="F51" s="14">
        <f t="shared" si="0"/>
        <v>375.1855847165883</v>
      </c>
      <c r="H51" s="18">
        <f>'Data Calc.'!K51</f>
        <v>2348.829890251775</v>
      </c>
      <c r="I51" s="14">
        <f t="shared" si="1"/>
        <v>275.0386288351025</v>
      </c>
      <c r="K51" s="18">
        <f>'Data Calc.'!N51</f>
        <v>3503.736281471917</v>
      </c>
      <c r="L51" s="14">
        <f t="shared" si="2"/>
        <v>410.27356925900676</v>
      </c>
      <c r="N51"/>
      <c r="O51"/>
      <c r="Q51"/>
      <c r="R51"/>
      <c r="T51"/>
      <c r="U51"/>
      <c r="W51"/>
      <c r="X51"/>
      <c r="Z51"/>
      <c r="AA51"/>
      <c r="AC51"/>
      <c r="AD51"/>
    </row>
    <row r="52" spans="1:30" ht="15" customHeight="1">
      <c r="A52" s="9" t="str">
        <f>'Data Calc.'!$B52</f>
        <v>Small Intestine</v>
      </c>
      <c r="B52" s="9" t="str">
        <f>'Data Calc.'!$C52</f>
        <v>15</v>
      </c>
      <c r="C52" s="9">
        <f>'Data Calc.'!$D52</f>
        <v>8.79</v>
      </c>
      <c r="E52" s="18">
        <f>'Data Calc.'!H52</f>
        <v>3170.715743211427</v>
      </c>
      <c r="F52" s="14">
        <f t="shared" si="0"/>
        <v>360.7185145860554</v>
      </c>
      <c r="H52" s="18">
        <f>'Data Calc.'!K52</f>
        <v>2477.0742426620627</v>
      </c>
      <c r="I52" s="14">
        <f t="shared" si="1"/>
        <v>281.8059434200299</v>
      </c>
      <c r="K52" s="18">
        <f>'Data Calc.'!N52</f>
        <v>3559.276408727045</v>
      </c>
      <c r="L52" s="14">
        <f t="shared" si="2"/>
        <v>404.9233684558641</v>
      </c>
      <c r="N52"/>
      <c r="O52"/>
      <c r="Q52"/>
      <c r="R52"/>
      <c r="T52"/>
      <c r="U52"/>
      <c r="W52"/>
      <c r="X52"/>
      <c r="Z52"/>
      <c r="AA52"/>
      <c r="AC52"/>
      <c r="AD52"/>
    </row>
    <row r="53" spans="1:30" ht="15" customHeight="1">
      <c r="A53" s="9" t="str">
        <f>'Data Calc.'!$B53</f>
        <v>Large Intestine</v>
      </c>
      <c r="B53" s="9" t="str">
        <f>'Data Calc.'!$C53</f>
        <v>16</v>
      </c>
      <c r="C53" s="9">
        <f>'Data Calc.'!$D53</f>
        <v>8.31</v>
      </c>
      <c r="E53" s="18">
        <f>'Data Calc.'!H53</f>
        <v>3063.5627205646456</v>
      </c>
      <c r="F53" s="14">
        <f t="shared" si="0"/>
        <v>368.65977383449405</v>
      </c>
      <c r="H53" s="18">
        <f>'Data Calc.'!K53</f>
        <v>2478.771254411293</v>
      </c>
      <c r="I53" s="14">
        <f t="shared" si="1"/>
        <v>298.2877562468463</v>
      </c>
      <c r="K53" s="18">
        <f>'Data Calc.'!N53</f>
        <v>3344.324671158165</v>
      </c>
      <c r="L53" s="14">
        <f t="shared" si="2"/>
        <v>402.44580880363</v>
      </c>
      <c r="N53"/>
      <c r="O53"/>
      <c r="Q53"/>
      <c r="R53"/>
      <c r="T53"/>
      <c r="U53"/>
      <c r="W53"/>
      <c r="X53"/>
      <c r="Z53"/>
      <c r="AA53"/>
      <c r="AC53"/>
      <c r="AD53"/>
    </row>
  </sheetData>
  <printOptions/>
  <pageMargins left="0.75" right="0.75" top="1" bottom="1" header="0.5" footer="0.5"/>
  <pageSetup blackAndWhite="1" fitToHeight="1" fitToWidth="1" horizontalDpi="600" verticalDpi="600" orientation="landscape" scale="44" r:id="rId2"/>
  <headerFooter alignWithMargins="0">
    <oddHeader>&amp;L&amp;F&amp;C&amp;A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Nuflow FCS Data Spreadsheet File</dc:title>
  <dc:subject/>
  <dc:creator>Richard Duncan</dc:creator>
  <cp:keywords/>
  <dc:description>Integrates Excel Speasheet and PC-Lysis for automated Data Transfer.</dc:description>
  <cp:lastModifiedBy> </cp:lastModifiedBy>
  <cp:lastPrinted>2015-10-01T16:01:48Z</cp:lastPrinted>
  <dcterms:created xsi:type="dcterms:W3CDTF">1996-07-17T09:13:05Z</dcterms:created>
  <dcterms:modified xsi:type="dcterms:W3CDTF">2015-10-01T16:02:27Z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